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son\Documents\Ali Blog\"/>
    </mc:Choice>
  </mc:AlternateContent>
  <xr:revisionPtr revIDLastSave="0" documentId="13_ncr:1_{EA9C17C0-A97D-4F69-9698-E6DBDDAAE86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55 retire template" sheetId="1" r:id="rId1"/>
    <sheet name="60 retire template 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" i="2" l="1"/>
  <c r="I8" i="2"/>
  <c r="I6" i="2"/>
  <c r="I9" i="2"/>
  <c r="I13" i="2"/>
  <c r="G5" i="2"/>
  <c r="I24" i="2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23" i="2"/>
  <c r="I22" i="2"/>
  <c r="I21" i="2"/>
  <c r="I20" i="2"/>
  <c r="I19" i="2"/>
  <c r="I18" i="2"/>
  <c r="I17" i="2"/>
  <c r="I16" i="2"/>
  <c r="I15" i="2"/>
  <c r="I14" i="2"/>
  <c r="I12" i="2"/>
  <c r="F11" i="2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D11" i="2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I10" i="2"/>
  <c r="G9" i="2"/>
  <c r="G8" i="2"/>
  <c r="I7" i="2"/>
  <c r="G7" i="2"/>
  <c r="G6" i="2"/>
  <c r="E6" i="2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I5" i="2"/>
  <c r="C5" i="1" l="1"/>
  <c r="G5" i="1"/>
  <c r="I5" i="1"/>
  <c r="G6" i="1"/>
  <c r="I6" i="1"/>
  <c r="G7" i="1"/>
  <c r="I7" i="1"/>
  <c r="G8" i="1"/>
  <c r="I8" i="1"/>
  <c r="G9" i="1"/>
  <c r="I9" i="1"/>
  <c r="G10" i="1"/>
  <c r="I10" i="1"/>
  <c r="E11" i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G11" i="1"/>
  <c r="I11" i="1"/>
  <c r="G12" i="1"/>
  <c r="I12" i="1"/>
  <c r="G13" i="1"/>
  <c r="I13" i="1"/>
  <c r="G14" i="1"/>
  <c r="I14" i="1"/>
  <c r="I15" i="1"/>
  <c r="D16" i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F16" i="1"/>
  <c r="F17" i="1" s="1"/>
  <c r="I16" i="1"/>
  <c r="I17" i="1"/>
  <c r="F18" i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I18" i="1"/>
  <c r="I19" i="1"/>
  <c r="I20" i="1"/>
  <c r="I21" i="1"/>
  <c r="I22" i="1"/>
  <c r="I23" i="1"/>
  <c r="I24" i="1"/>
  <c r="I25" i="1"/>
  <c r="I26" i="1"/>
  <c r="I27" i="1"/>
  <c r="I28" i="1"/>
  <c r="I29" i="1"/>
  <c r="I30" i="1" s="1"/>
  <c r="I31" i="1"/>
  <c r="I32" i="1" s="1"/>
  <c r="I33" i="1" s="1"/>
  <c r="I34" i="1" s="1"/>
  <c r="D32" i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I35" i="1"/>
  <c r="I36" i="1" s="1"/>
  <c r="I37" i="1" s="1"/>
  <c r="I38" i="1" s="1"/>
  <c r="I39" i="1" s="1"/>
  <c r="I40" i="1" s="1"/>
  <c r="I41" i="1" s="1"/>
  <c r="I42" i="1" s="1"/>
  <c r="I43" i="1" s="1"/>
  <c r="I44" i="1" s="1"/>
  <c r="J5" i="1" l="1"/>
  <c r="B6" i="1" s="1"/>
  <c r="C6" i="1" l="1"/>
  <c r="J6" i="1" s="1"/>
  <c r="B7" i="1" s="1"/>
  <c r="C7" i="1" l="1"/>
  <c r="J7" i="1" s="1"/>
  <c r="B8" i="1" s="1"/>
  <c r="C8" i="1" l="1"/>
  <c r="J8" i="1" s="1"/>
  <c r="B9" i="1" s="1"/>
  <c r="C5" i="2" l="1"/>
  <c r="J5" i="2" s="1"/>
  <c r="B6" i="2" s="1"/>
  <c r="C9" i="1"/>
  <c r="J9" i="1" s="1"/>
  <c r="B10" i="1" s="1"/>
  <c r="C6" i="2" l="1"/>
  <c r="J6" i="2" s="1"/>
  <c r="B7" i="2" s="1"/>
  <c r="C10" i="1"/>
  <c r="J10" i="1" s="1"/>
  <c r="B11" i="1" s="1"/>
  <c r="C7" i="2" l="1"/>
  <c r="J7" i="2" s="1"/>
  <c r="B8" i="2" s="1"/>
  <c r="C11" i="1"/>
  <c r="J11" i="1" s="1"/>
  <c r="B12" i="1" s="1"/>
  <c r="C8" i="2" l="1"/>
  <c r="J8" i="2" s="1"/>
  <c r="B9" i="2" s="1"/>
  <c r="C12" i="1"/>
  <c r="J12" i="1" s="1"/>
  <c r="B13" i="1" s="1"/>
  <c r="C9" i="2" l="1"/>
  <c r="J9" i="2" s="1"/>
  <c r="B10" i="2" s="1"/>
  <c r="C13" i="1"/>
  <c r="J13" i="1" s="1"/>
  <c r="B14" i="1" s="1"/>
  <c r="C10" i="2" l="1"/>
  <c r="J10" i="2" s="1"/>
  <c r="B11" i="2" s="1"/>
  <c r="C14" i="1"/>
  <c r="J14" i="1" s="1"/>
  <c r="B15" i="1" s="1"/>
  <c r="C11" i="2" l="1"/>
  <c r="J11" i="2" s="1"/>
  <c r="B12" i="2" s="1"/>
  <c r="C15" i="1"/>
  <c r="J15" i="1" s="1"/>
  <c r="B16" i="1" s="1"/>
  <c r="C12" i="2" l="1"/>
  <c r="J12" i="2" s="1"/>
  <c r="B13" i="2" s="1"/>
  <c r="C16" i="1"/>
  <c r="J16" i="1"/>
  <c r="B17" i="1" s="1"/>
  <c r="C13" i="2" l="1"/>
  <c r="J13" i="2" s="1"/>
  <c r="B14" i="2" s="1"/>
  <c r="C17" i="1"/>
  <c r="J17" i="1" s="1"/>
  <c r="B18" i="1" s="1"/>
  <c r="C14" i="2" l="1"/>
  <c r="J14" i="2" s="1"/>
  <c r="B15" i="2" s="1"/>
  <c r="C18" i="1"/>
  <c r="J18" i="1"/>
  <c r="B19" i="1" s="1"/>
  <c r="C15" i="2" l="1"/>
  <c r="J15" i="2" s="1"/>
  <c r="B16" i="2" s="1"/>
  <c r="C19" i="1"/>
  <c r="J19" i="1" s="1"/>
  <c r="B20" i="1" s="1"/>
  <c r="C16" i="2" l="1"/>
  <c r="J16" i="2" s="1"/>
  <c r="B17" i="2" s="1"/>
  <c r="C20" i="1"/>
  <c r="J20" i="1"/>
  <c r="B21" i="1" s="1"/>
  <c r="C17" i="2" l="1"/>
  <c r="J17" i="2" s="1"/>
  <c r="B18" i="2" s="1"/>
  <c r="C21" i="1"/>
  <c r="J21" i="1" s="1"/>
  <c r="B22" i="1" s="1"/>
  <c r="C18" i="2" l="1"/>
  <c r="J18" i="2" s="1"/>
  <c r="B19" i="2" s="1"/>
  <c r="C22" i="1"/>
  <c r="J22" i="1"/>
  <c r="B23" i="1" s="1"/>
  <c r="C19" i="2" l="1"/>
  <c r="J19" i="2" s="1"/>
  <c r="B20" i="2" s="1"/>
  <c r="C23" i="1"/>
  <c r="J23" i="1" s="1"/>
  <c r="B24" i="1" s="1"/>
  <c r="C20" i="2" l="1"/>
  <c r="J20" i="2" s="1"/>
  <c r="B21" i="2" s="1"/>
  <c r="C24" i="1"/>
  <c r="J24" i="1"/>
  <c r="B25" i="1" s="1"/>
  <c r="C21" i="2" l="1"/>
  <c r="J21" i="2" s="1"/>
  <c r="B22" i="2" s="1"/>
  <c r="C25" i="1"/>
  <c r="J25" i="1" s="1"/>
  <c r="B26" i="1" s="1"/>
  <c r="C22" i="2" l="1"/>
  <c r="J22" i="2" s="1"/>
  <c r="B23" i="2" s="1"/>
  <c r="C26" i="1"/>
  <c r="J26" i="1"/>
  <c r="B27" i="1" s="1"/>
  <c r="C23" i="2" l="1"/>
  <c r="J23" i="2" s="1"/>
  <c r="B24" i="2" s="1"/>
  <c r="C27" i="1"/>
  <c r="J27" i="1" s="1"/>
  <c r="B28" i="1" s="1"/>
  <c r="C24" i="2" l="1"/>
  <c r="J24" i="2" s="1"/>
  <c r="B25" i="2" s="1"/>
  <c r="C28" i="1"/>
  <c r="J28" i="1"/>
  <c r="B29" i="1" s="1"/>
  <c r="C25" i="2" l="1"/>
  <c r="J25" i="2" s="1"/>
  <c r="B26" i="2" s="1"/>
  <c r="C29" i="1"/>
  <c r="J29" i="1" s="1"/>
  <c r="B30" i="1" s="1"/>
  <c r="C26" i="2" l="1"/>
  <c r="J26" i="2" s="1"/>
  <c r="B27" i="2" s="1"/>
  <c r="C30" i="1"/>
  <c r="J30" i="1"/>
  <c r="B31" i="1" s="1"/>
  <c r="C27" i="2" l="1"/>
  <c r="J27" i="2" s="1"/>
  <c r="B28" i="2" s="1"/>
  <c r="C31" i="1"/>
  <c r="J31" i="1" s="1"/>
  <c r="B32" i="1" s="1"/>
  <c r="C28" i="2" l="1"/>
  <c r="J28" i="2" s="1"/>
  <c r="B29" i="2" s="1"/>
  <c r="C32" i="1"/>
  <c r="J32" i="1"/>
  <c r="B33" i="1" s="1"/>
  <c r="C29" i="2" l="1"/>
  <c r="J29" i="2" s="1"/>
  <c r="B30" i="2" s="1"/>
  <c r="C33" i="1"/>
  <c r="J33" i="1" s="1"/>
  <c r="B34" i="1" s="1"/>
  <c r="C30" i="2" l="1"/>
  <c r="J30" i="2" s="1"/>
  <c r="B31" i="2" s="1"/>
  <c r="C34" i="1"/>
  <c r="J34" i="1"/>
  <c r="B35" i="1" s="1"/>
  <c r="C31" i="2" l="1"/>
  <c r="J31" i="2" s="1"/>
  <c r="B32" i="2" s="1"/>
  <c r="C35" i="1"/>
  <c r="J35" i="1" s="1"/>
  <c r="B36" i="1" s="1"/>
  <c r="C32" i="2" l="1"/>
  <c r="J32" i="2" s="1"/>
  <c r="B33" i="2" s="1"/>
  <c r="C36" i="1"/>
  <c r="J36" i="1"/>
  <c r="B37" i="1" s="1"/>
  <c r="C33" i="2" l="1"/>
  <c r="J33" i="2" s="1"/>
  <c r="B34" i="2" s="1"/>
  <c r="C37" i="1"/>
  <c r="J37" i="1" s="1"/>
  <c r="B38" i="1" s="1"/>
  <c r="C34" i="2" l="1"/>
  <c r="J34" i="2" s="1"/>
  <c r="B35" i="2" s="1"/>
  <c r="C38" i="1"/>
  <c r="J38" i="1"/>
  <c r="B39" i="1" s="1"/>
  <c r="C35" i="2" l="1"/>
  <c r="J35" i="2" s="1"/>
  <c r="B36" i="2" s="1"/>
  <c r="C39" i="1"/>
  <c r="J39" i="1" s="1"/>
  <c r="B40" i="1" s="1"/>
  <c r="C36" i="2" l="1"/>
  <c r="J36" i="2" s="1"/>
  <c r="B37" i="2" s="1"/>
  <c r="C40" i="1"/>
  <c r="J40" i="1"/>
  <c r="B41" i="1" s="1"/>
  <c r="C37" i="2" l="1"/>
  <c r="J37" i="2" s="1"/>
  <c r="B38" i="2" s="1"/>
  <c r="C41" i="1"/>
  <c r="J41" i="1" s="1"/>
  <c r="B42" i="1" s="1"/>
  <c r="C38" i="2" l="1"/>
  <c r="J38" i="2" s="1"/>
  <c r="B39" i="2" s="1"/>
  <c r="C42" i="1"/>
  <c r="J42" i="1"/>
  <c r="B43" i="1" s="1"/>
  <c r="C39" i="2" l="1"/>
  <c r="J39" i="2" s="1"/>
  <c r="B40" i="2" s="1"/>
  <c r="C43" i="1"/>
  <c r="J43" i="1" s="1"/>
  <c r="B44" i="1" s="1"/>
  <c r="C44" i="1" l="1"/>
  <c r="J44" i="1" s="1"/>
  <c r="B4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Di's Study</author>
    <author>Pool User</author>
  </authors>
  <commentList>
    <comment ref="C2" authorId="0" shapeId="0" xr:uid="{00000000-0006-0000-0000-000001000000}">
      <text>
        <r>
          <rPr>
            <sz val="9"/>
            <color indexed="81"/>
            <rFont val="Tahoma"/>
            <family val="2"/>
          </rPr>
          <t>This can be adjusted, takes into account CPI,  and tax</t>
        </r>
      </text>
    </comment>
    <comment ref="G2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1 x rentals, 50% mortgage </t>
        </r>
      </text>
    </comment>
    <comment ref="I2" authorId="1" shapeId="0" xr:uid="{00000000-0006-0000-0000-000003000000}">
      <text>
        <r>
          <rPr>
            <sz val="9"/>
            <color indexed="81"/>
            <rFont val="Tahoma"/>
            <charset val="1"/>
          </rPr>
          <t>This can be adjusted - depending on how much spent in a year</t>
        </r>
      </text>
    </comment>
    <comment ref="E3" authorId="1" shapeId="0" xr:uid="{00000000-0006-0000-0000-000004000000}">
      <text>
        <r>
          <rPr>
            <sz val="9"/>
            <color indexed="81"/>
            <rFont val="Tahoma"/>
            <charset val="1"/>
          </rPr>
          <t>Remove this column if not applicable</t>
        </r>
      </text>
    </comment>
    <comment ref="B5" authorId="0" shapeId="0" xr:uid="{00000000-0006-0000-0000-000005000000}">
      <text>
        <r>
          <rPr>
            <sz val="9"/>
            <color indexed="81"/>
            <rFont val="Tahoma"/>
            <family val="2"/>
          </rPr>
          <t>Enter amount of savings you will have at 55</t>
        </r>
      </text>
    </comment>
    <comment ref="G5" authorId="0" shapeId="0" xr:uid="{00000000-0006-0000-0000-000006000000}">
      <text>
        <r>
          <rPr>
            <sz val="9"/>
            <color indexed="81"/>
            <rFont val="Tahoma"/>
            <family val="2"/>
          </rPr>
          <t>Two rentals - create own formula for income</t>
        </r>
      </text>
    </comment>
    <comment ref="I5" authorId="0" shapeId="0" xr:uid="{00000000-0006-0000-0000-000007000000}">
      <text>
        <r>
          <rPr>
            <sz val="9"/>
            <color indexed="81"/>
            <rFont val="Tahoma"/>
            <family val="2"/>
          </rPr>
          <t>Includes holiday</t>
        </r>
      </text>
    </comment>
    <comment ref="I8" authorId="0" shapeId="0" xr:uid="{00000000-0006-0000-0000-000008000000}">
      <text>
        <r>
          <rPr>
            <sz val="9"/>
            <color indexed="81"/>
            <rFont val="Tahoma"/>
            <family val="2"/>
          </rPr>
          <t>Includes $25K o'seas holiday</t>
        </r>
      </text>
    </comment>
    <comment ref="I10" authorId="0" shapeId="0" xr:uid="{00000000-0006-0000-0000-000009000000}">
      <text>
        <r>
          <rPr>
            <sz val="9"/>
            <color indexed="81"/>
            <rFont val="Tahoma"/>
            <family val="2"/>
          </rPr>
          <t>Includes holiday</t>
        </r>
      </text>
    </comment>
    <comment ref="H12" authorId="0" shapeId="0" xr:uid="{00000000-0006-0000-0000-00000A000000}">
      <text>
        <r>
          <rPr>
            <sz val="9"/>
            <color indexed="81"/>
            <rFont val="Tahoma"/>
            <family val="2"/>
          </rPr>
          <t>Sell 1 x rental</t>
        </r>
      </text>
    </comment>
    <comment ref="D15" authorId="0" shapeId="0" xr:uid="{00000000-0006-0000-0000-00000B000000}">
      <text>
        <r>
          <rPr>
            <sz val="9"/>
            <color indexed="81"/>
            <rFont val="Tahoma"/>
            <family val="2"/>
          </rPr>
          <t>For a couple</t>
        </r>
      </text>
    </comment>
    <comment ref="H15" authorId="0" shapeId="0" xr:uid="{00000000-0006-0000-0000-00000C000000}">
      <text>
        <r>
          <rPr>
            <sz val="9"/>
            <color indexed="81"/>
            <rFont val="Tahoma"/>
            <family val="2"/>
          </rPr>
          <t>Sell 1 x rental</t>
        </r>
      </text>
    </comment>
    <comment ref="I17" authorId="1" shapeId="0" xr:uid="{00000000-0006-0000-0000-00000D000000}">
      <text>
        <r>
          <rPr>
            <sz val="9"/>
            <color indexed="81"/>
            <rFont val="Tahoma"/>
            <family val="2"/>
          </rPr>
          <t>New car</t>
        </r>
      </text>
    </comment>
    <comment ref="H18" authorId="1" shapeId="0" xr:uid="{00000000-0006-0000-0000-00000E000000}">
      <text>
        <r>
          <rPr>
            <sz val="9"/>
            <color indexed="81"/>
            <rFont val="Tahoma"/>
            <family val="2"/>
          </rPr>
          <t>Sell shares or cash term depositis</t>
        </r>
      </text>
    </comment>
    <comment ref="H23" authorId="1" shapeId="0" xr:uid="{00000000-0006-0000-0000-00000F000000}">
      <text>
        <r>
          <rPr>
            <sz val="9"/>
            <color indexed="81"/>
            <rFont val="Tahoma"/>
            <family val="2"/>
          </rPr>
          <t>Sell shares or cash term depositis</t>
        </r>
      </text>
    </comment>
    <comment ref="I30" authorId="1" shapeId="0" xr:uid="{00000000-0006-0000-0000-000010000000}">
      <text>
        <r>
          <rPr>
            <sz val="9"/>
            <color indexed="81"/>
            <rFont val="Tahoma"/>
            <family val="2"/>
          </rPr>
          <t>Commence 3% decrease - as you age you don't need as much money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Di's Study</author>
    <author>Pool User</author>
    <author>admin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This can be adjusted, takes into account CPI,  and tax</t>
        </r>
      </text>
    </comment>
    <comment ref="G2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1 x rentals, 50% mortgage </t>
        </r>
      </text>
    </comment>
    <comment ref="I2" authorId="1" shapeId="0" xr:uid="{00000000-0006-0000-0100-000003000000}">
      <text>
        <r>
          <rPr>
            <sz val="9"/>
            <color indexed="81"/>
            <rFont val="Tahoma"/>
            <charset val="1"/>
          </rPr>
          <t>This can be adjusted - depending on how much spent in a year</t>
        </r>
      </text>
    </comment>
    <comment ref="E3" authorId="1" shapeId="0" xr:uid="{00000000-0006-0000-0100-000004000000}">
      <text>
        <r>
          <rPr>
            <sz val="9"/>
            <color indexed="81"/>
            <rFont val="Tahoma"/>
            <charset val="1"/>
          </rPr>
          <t>Remove this column if not applicable</t>
        </r>
      </text>
    </comment>
    <comment ref="B5" authorId="2" shapeId="0" xr:uid="{00000000-0006-0000-0100-000005000000}">
      <text>
        <r>
          <rPr>
            <sz val="9"/>
            <color indexed="81"/>
            <rFont val="Tahoma"/>
            <charset val="1"/>
          </rPr>
          <t>Enter amount of savings you will have at 60</t>
        </r>
      </text>
    </comment>
    <comment ref="G5" authorId="2" shapeId="0" xr:uid="{00000000-0006-0000-0100-000006000000}">
      <text>
        <r>
          <rPr>
            <sz val="9"/>
            <color indexed="81"/>
            <rFont val="Tahoma"/>
            <charset val="1"/>
          </rPr>
          <t>2 x rentals - create own formula for income</t>
        </r>
      </text>
    </comment>
    <comment ref="I5" authorId="0" shapeId="0" xr:uid="{00000000-0006-0000-0100-000007000000}">
      <text>
        <r>
          <rPr>
            <sz val="9"/>
            <color indexed="81"/>
            <rFont val="Tahoma"/>
            <family val="2"/>
          </rPr>
          <t>Holiday</t>
        </r>
      </text>
    </comment>
    <comment ref="H7" authorId="0" shapeId="0" xr:uid="{00000000-0006-0000-0100-000008000000}">
      <text>
        <r>
          <rPr>
            <sz val="9"/>
            <color indexed="81"/>
            <rFont val="Tahoma"/>
            <family val="2"/>
          </rPr>
          <t>Sell 1 x rental</t>
        </r>
      </text>
    </comment>
    <comment ref="I8" authorId="0" shapeId="0" xr:uid="{00000000-0006-0000-0100-000009000000}">
      <text>
        <r>
          <rPr>
            <sz val="9"/>
            <color indexed="81"/>
            <rFont val="Tahoma"/>
            <family val="2"/>
          </rPr>
          <t>Holiday</t>
        </r>
      </text>
    </comment>
    <comment ref="D10" authorId="0" shapeId="0" xr:uid="{00000000-0006-0000-0100-00000A000000}">
      <text>
        <r>
          <rPr>
            <sz val="9"/>
            <color indexed="81"/>
            <rFont val="Tahoma"/>
            <family val="2"/>
          </rPr>
          <t>For a couple</t>
        </r>
      </text>
    </comment>
    <comment ref="H10" authorId="0" shapeId="0" xr:uid="{00000000-0006-0000-0100-00000B000000}">
      <text>
        <r>
          <rPr>
            <sz val="9"/>
            <color indexed="81"/>
            <rFont val="Tahoma"/>
            <family val="2"/>
          </rPr>
          <t>Sell 1 x rental</t>
        </r>
      </text>
    </comment>
    <comment ref="I11" authorId="0" shapeId="0" xr:uid="{00000000-0006-0000-0100-00000C000000}">
      <text>
        <r>
          <rPr>
            <sz val="9"/>
            <color indexed="81"/>
            <rFont val="Tahoma"/>
            <family val="2"/>
          </rPr>
          <t>Holiday</t>
        </r>
      </text>
    </comment>
    <comment ref="I12" authorId="1" shapeId="0" xr:uid="{00000000-0006-0000-0100-00000D000000}">
      <text>
        <r>
          <rPr>
            <sz val="9"/>
            <color indexed="81"/>
            <rFont val="Tahoma"/>
            <family val="2"/>
          </rPr>
          <t>New car</t>
        </r>
      </text>
    </comment>
    <comment ref="H13" authorId="1" shapeId="0" xr:uid="{00000000-0006-0000-0100-00000E000000}">
      <text>
        <r>
          <rPr>
            <sz val="9"/>
            <color indexed="81"/>
            <rFont val="Tahoma"/>
            <family val="2"/>
          </rPr>
          <t>Sell shares or cash term depositis</t>
        </r>
      </text>
    </comment>
    <comment ref="H18" authorId="1" shapeId="0" xr:uid="{00000000-0006-0000-0100-00000F000000}">
      <text>
        <r>
          <rPr>
            <sz val="9"/>
            <color indexed="81"/>
            <rFont val="Tahoma"/>
            <family val="2"/>
          </rPr>
          <t>Sell shares or cash term depositis</t>
        </r>
      </text>
    </comment>
    <comment ref="I25" authorId="1" shapeId="0" xr:uid="{00000000-0006-0000-0100-000010000000}">
      <text>
        <r>
          <rPr>
            <sz val="9"/>
            <color indexed="81"/>
            <rFont val="Tahoma"/>
            <family val="2"/>
          </rPr>
          <t>Commence 3% decrease - as you age you don't need as much money</t>
        </r>
      </text>
    </comment>
  </commentList>
</comments>
</file>

<file path=xl/sharedStrings.xml><?xml version="1.0" encoding="utf-8"?>
<sst xmlns="http://schemas.openxmlformats.org/spreadsheetml/2006/main" count="20" uniqueCount="10">
  <si>
    <t>Total</t>
  </si>
  <si>
    <t>Withdrawal</t>
  </si>
  <si>
    <t>Income - Other</t>
  </si>
  <si>
    <t>Income - Rental</t>
  </si>
  <si>
    <t>Income - Kiwisaver</t>
  </si>
  <si>
    <t>Income - Other 1</t>
  </si>
  <si>
    <t>Income</t>
  </si>
  <si>
    <t>Balance</t>
  </si>
  <si>
    <t>Age</t>
  </si>
  <si>
    <t>Income - NZ Super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</si>
</sst>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-&quot;$&quot;* #,##0_-;\-&quot;$&quot;* #,##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165" fontId="0" fillId="0" borderId="0" xfId="1" applyNumberFormat="1" applyFont="1"/>
    <xf numFmtId="0" fontId="0" fillId="0" borderId="0" xfId="1" applyNumberFormat="1" applyFont="1"/>
    <xf numFmtId="165" fontId="0" fillId="0" borderId="0" xfId="0" applyNumberFormat="1"/>
    <xf numFmtId="164" fontId="0" fillId="0" borderId="0" xfId="1" applyFont="1"/>
    <xf numFmtId="0" fontId="2" fillId="0" borderId="0" xfId="0" applyFont="1" applyAlignment="1">
      <alignment horizontal="center"/>
    </xf>
    <xf numFmtId="0" fontId="2" fillId="0" borderId="0" xfId="0" applyFont="1"/>
    <xf numFmtId="165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5" fontId="0" fillId="0" borderId="0" xfId="1" applyNumberFormat="1" applyFont="1" applyAlignment="1">
      <alignment vertical="center"/>
    </xf>
    <xf numFmtId="165" fontId="0" fillId="2" borderId="0" xfId="1" applyNumberFormat="1" applyFont="1" applyFill="1"/>
    <xf numFmtId="165" fontId="2" fillId="0" borderId="0" xfId="1" applyNumberFormat="1" applyFont="1" applyAlignment="1">
      <alignment vertical="center"/>
    </xf>
    <xf numFmtId="164" fontId="0" fillId="2" borderId="0" xfId="1" applyFont="1" applyFill="1"/>
    <xf numFmtId="165" fontId="2" fillId="0" borderId="0" xfId="1" applyNumberFormat="1" applyFont="1"/>
    <xf numFmtId="9" fontId="0" fillId="0" borderId="0" xfId="2" applyFont="1"/>
    <xf numFmtId="9" fontId="0" fillId="2" borderId="0" xfId="2" applyFont="1" applyFill="1"/>
    <xf numFmtId="165" fontId="0" fillId="3" borderId="0" xfId="1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06151887659402"/>
          <c:y val="0.1161079450628853"/>
          <c:w val="0.68479699321474874"/>
          <c:h val="0.7944730149601469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'55 retire template'!$A$8:$A$45</c:f>
              <c:numCache>
                <c:formatCode>General</c:formatCode>
                <c:ptCount val="38"/>
                <c:pt idx="0">
                  <c:v>58</c:v>
                </c:pt>
                <c:pt idx="1">
                  <c:v>59</c:v>
                </c:pt>
                <c:pt idx="2">
                  <c:v>60</c:v>
                </c:pt>
                <c:pt idx="3">
                  <c:v>61</c:v>
                </c:pt>
                <c:pt idx="4">
                  <c:v>62</c:v>
                </c:pt>
                <c:pt idx="5">
                  <c:v>63</c:v>
                </c:pt>
                <c:pt idx="6">
                  <c:v>64</c:v>
                </c:pt>
                <c:pt idx="7">
                  <c:v>65</c:v>
                </c:pt>
                <c:pt idx="8">
                  <c:v>66</c:v>
                </c:pt>
                <c:pt idx="9">
                  <c:v>67</c:v>
                </c:pt>
                <c:pt idx="10">
                  <c:v>68</c:v>
                </c:pt>
                <c:pt idx="11">
                  <c:v>69</c:v>
                </c:pt>
                <c:pt idx="12">
                  <c:v>70</c:v>
                </c:pt>
                <c:pt idx="13">
                  <c:v>71</c:v>
                </c:pt>
                <c:pt idx="14">
                  <c:v>72</c:v>
                </c:pt>
                <c:pt idx="15">
                  <c:v>73</c:v>
                </c:pt>
                <c:pt idx="16">
                  <c:v>74</c:v>
                </c:pt>
                <c:pt idx="17">
                  <c:v>75</c:v>
                </c:pt>
                <c:pt idx="18">
                  <c:v>76</c:v>
                </c:pt>
                <c:pt idx="19">
                  <c:v>77</c:v>
                </c:pt>
                <c:pt idx="20">
                  <c:v>78</c:v>
                </c:pt>
                <c:pt idx="21">
                  <c:v>79</c:v>
                </c:pt>
                <c:pt idx="22">
                  <c:v>80</c:v>
                </c:pt>
                <c:pt idx="23">
                  <c:v>81</c:v>
                </c:pt>
                <c:pt idx="24">
                  <c:v>82</c:v>
                </c:pt>
                <c:pt idx="25">
                  <c:v>83</c:v>
                </c:pt>
                <c:pt idx="26">
                  <c:v>84</c:v>
                </c:pt>
                <c:pt idx="27">
                  <c:v>85</c:v>
                </c:pt>
                <c:pt idx="28">
                  <c:v>86</c:v>
                </c:pt>
                <c:pt idx="29">
                  <c:v>87</c:v>
                </c:pt>
                <c:pt idx="30">
                  <c:v>88</c:v>
                </c:pt>
                <c:pt idx="31">
                  <c:v>89</c:v>
                </c:pt>
                <c:pt idx="32">
                  <c:v>90</c:v>
                </c:pt>
                <c:pt idx="33">
                  <c:v>91</c:v>
                </c:pt>
                <c:pt idx="34">
                  <c:v>92</c:v>
                </c:pt>
                <c:pt idx="35">
                  <c:v>93</c:v>
                </c:pt>
                <c:pt idx="36">
                  <c:v>94</c:v>
                </c:pt>
                <c:pt idx="37">
                  <c:v>95</c:v>
                </c:pt>
              </c:numCache>
            </c:numRef>
          </c:cat>
          <c:val>
            <c:numRef>
              <c:f>'55 retire template'!$B$8:$B$45</c:f>
              <c:numCache>
                <c:formatCode>_-"$"* #,##0_-;\-"$"* #,##0_-;_-"$"* "-"??_-;_-@_-</c:formatCode>
                <c:ptCount val="38"/>
                <c:pt idx="0">
                  <c:v>166708.96959999998</c:v>
                </c:pt>
                <c:pt idx="1">
                  <c:v>114867.14899199997</c:v>
                </c:pt>
                <c:pt idx="2">
                  <c:v>86988.491971839976</c:v>
                </c:pt>
                <c:pt idx="3">
                  <c:v>72552.261811276781</c:v>
                </c:pt>
                <c:pt idx="4">
                  <c:v>38827.307047502312</c:v>
                </c:pt>
                <c:pt idx="5">
                  <c:v>254515.85318845237</c:v>
                </c:pt>
                <c:pt idx="6">
                  <c:v>224518.1702522214</c:v>
                </c:pt>
                <c:pt idx="7">
                  <c:v>168920.53365726583</c:v>
                </c:pt>
                <c:pt idx="8">
                  <c:v>423798.94433041115</c:v>
                </c:pt>
                <c:pt idx="9">
                  <c:v>433774.92321701936</c:v>
                </c:pt>
                <c:pt idx="10">
                  <c:v>418950.42168135976</c:v>
                </c:pt>
                <c:pt idx="11">
                  <c:v>428829.43011498696</c:v>
                </c:pt>
                <c:pt idx="12">
                  <c:v>432906.0187172867</c:v>
                </c:pt>
                <c:pt idx="13">
                  <c:v>443064.13909163245</c:v>
                </c:pt>
                <c:pt idx="14">
                  <c:v>423425.42187346518</c:v>
                </c:pt>
                <c:pt idx="15">
                  <c:v>433393.93031093449</c:v>
                </c:pt>
                <c:pt idx="16">
                  <c:v>462561.80891715316</c:v>
                </c:pt>
                <c:pt idx="17">
                  <c:v>473313.04509549623</c:v>
                </c:pt>
                <c:pt idx="18">
                  <c:v>484279.30599740613</c:v>
                </c:pt>
                <c:pt idx="19">
                  <c:v>489464.89211735432</c:v>
                </c:pt>
                <c:pt idx="20">
                  <c:v>500754.18995970138</c:v>
                </c:pt>
                <c:pt idx="21">
                  <c:v>512269.27375889546</c:v>
                </c:pt>
                <c:pt idx="22">
                  <c:v>524014.65923407336</c:v>
                </c:pt>
                <c:pt idx="23">
                  <c:v>538394.95241875481</c:v>
                </c:pt>
                <c:pt idx="24">
                  <c:v>555390.85146712989</c:v>
                </c:pt>
                <c:pt idx="25">
                  <c:v>574984.82849647256</c:v>
                </c:pt>
                <c:pt idx="26">
                  <c:v>597161.10026640201</c:v>
                </c:pt>
                <c:pt idx="27">
                  <c:v>621905.60021573002</c:v>
                </c:pt>
                <c:pt idx="28">
                  <c:v>649205.95182572457</c:v>
                </c:pt>
                <c:pt idx="29">
                  <c:v>679051.44327974867</c:v>
                </c:pt>
                <c:pt idx="30">
                  <c:v>711433.00339032803</c:v>
                </c:pt>
                <c:pt idx="31">
                  <c:v>746343.17876576947</c:v>
                </c:pt>
                <c:pt idx="32">
                  <c:v>783776.11218949058</c:v>
                </c:pt>
                <c:pt idx="33">
                  <c:v>823727.52218623401</c:v>
                </c:pt>
                <c:pt idx="34">
                  <c:v>866194.68375032372</c:v>
                </c:pt>
                <c:pt idx="35">
                  <c:v>911176.41021208419</c:v>
                </c:pt>
                <c:pt idx="36">
                  <c:v>958673.03621947719</c:v>
                </c:pt>
                <c:pt idx="37">
                  <c:v>1008686.4018129237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76-4CE0-BD10-40B04F442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466944"/>
        <c:axId val="112562944"/>
      </c:lineChart>
      <c:catAx>
        <c:axId val="112466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2562944"/>
        <c:crosses val="autoZero"/>
        <c:auto val="1"/>
        <c:lblAlgn val="ctr"/>
        <c:lblOffset val="100"/>
        <c:noMultiLvlLbl val="0"/>
      </c:catAx>
      <c:valAx>
        <c:axId val="112562944"/>
        <c:scaling>
          <c:orientation val="minMax"/>
        </c:scaling>
        <c:delete val="0"/>
        <c:axPos val="l"/>
        <c:majorGridlines/>
        <c:numFmt formatCode="_-&quot;$&quot;* #,##0_-;\-&quot;$&quot;* #,##0_-;_-&quot;$&quot;* &quot;-&quot;??_-;_-@_-" sourceLinked="1"/>
        <c:majorTickMark val="out"/>
        <c:minorTickMark val="none"/>
        <c:tickLblPos val="nextTo"/>
        <c:crossAx val="112466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06151887659402"/>
          <c:y val="0.1161079450628853"/>
          <c:w val="0.68479699321474874"/>
          <c:h val="0.7944730149601469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'60 retire template '!$A$5:$A$40</c:f>
              <c:numCache>
                <c:formatCode>General</c:formatCode>
                <c:ptCount val="36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64</c:v>
                </c:pt>
                <c:pt idx="5">
                  <c:v>65</c:v>
                </c:pt>
                <c:pt idx="6">
                  <c:v>66</c:v>
                </c:pt>
                <c:pt idx="7">
                  <c:v>67</c:v>
                </c:pt>
                <c:pt idx="8">
                  <c:v>68</c:v>
                </c:pt>
                <c:pt idx="9">
                  <c:v>69</c:v>
                </c:pt>
                <c:pt idx="10">
                  <c:v>70</c:v>
                </c:pt>
                <c:pt idx="11">
                  <c:v>71</c:v>
                </c:pt>
                <c:pt idx="12">
                  <c:v>72</c:v>
                </c:pt>
                <c:pt idx="13">
                  <c:v>73</c:v>
                </c:pt>
                <c:pt idx="14">
                  <c:v>74</c:v>
                </c:pt>
                <c:pt idx="15">
                  <c:v>75</c:v>
                </c:pt>
                <c:pt idx="16">
                  <c:v>76</c:v>
                </c:pt>
                <c:pt idx="17">
                  <c:v>77</c:v>
                </c:pt>
                <c:pt idx="18">
                  <c:v>78</c:v>
                </c:pt>
                <c:pt idx="19">
                  <c:v>79</c:v>
                </c:pt>
                <c:pt idx="20">
                  <c:v>80</c:v>
                </c:pt>
                <c:pt idx="21">
                  <c:v>81</c:v>
                </c:pt>
                <c:pt idx="22">
                  <c:v>82</c:v>
                </c:pt>
                <c:pt idx="23">
                  <c:v>83</c:v>
                </c:pt>
                <c:pt idx="24">
                  <c:v>84</c:v>
                </c:pt>
                <c:pt idx="25">
                  <c:v>85</c:v>
                </c:pt>
                <c:pt idx="26">
                  <c:v>86</c:v>
                </c:pt>
                <c:pt idx="27">
                  <c:v>87</c:v>
                </c:pt>
                <c:pt idx="28">
                  <c:v>88</c:v>
                </c:pt>
                <c:pt idx="29">
                  <c:v>89</c:v>
                </c:pt>
                <c:pt idx="30">
                  <c:v>90</c:v>
                </c:pt>
                <c:pt idx="31">
                  <c:v>91</c:v>
                </c:pt>
                <c:pt idx="32">
                  <c:v>92</c:v>
                </c:pt>
                <c:pt idx="33">
                  <c:v>93</c:v>
                </c:pt>
                <c:pt idx="34">
                  <c:v>94</c:v>
                </c:pt>
                <c:pt idx="35">
                  <c:v>95</c:v>
                </c:pt>
              </c:numCache>
            </c:numRef>
          </c:cat>
          <c:val>
            <c:numRef>
              <c:f>'60 retire template '!$B$5:$B$40</c:f>
              <c:numCache>
                <c:formatCode>_-"$"* #,##0_-;\-"$"* #,##0_-;_-"$"* "-"??_-;_-@_-</c:formatCode>
                <c:ptCount val="36"/>
                <c:pt idx="0">
                  <c:v>200000</c:v>
                </c:pt>
                <c:pt idx="1">
                  <c:v>177824</c:v>
                </c:pt>
                <c:pt idx="2">
                  <c:v>131204.48000000001</c:v>
                </c:pt>
                <c:pt idx="3">
                  <c:v>338740.56960000005</c:v>
                </c:pt>
                <c:pt idx="4">
                  <c:v>294427.38099200005</c:v>
                </c:pt>
                <c:pt idx="5">
                  <c:v>225227.92861184006</c:v>
                </c:pt>
                <c:pt idx="6">
                  <c:v>471232.4871840768</c:v>
                </c:pt>
                <c:pt idx="7">
                  <c:v>466157.13692775834</c:v>
                </c:pt>
                <c:pt idx="8">
                  <c:v>441980.27966631344</c:v>
                </c:pt>
                <c:pt idx="9">
                  <c:v>437319.8852596397</c:v>
                </c:pt>
                <c:pt idx="10">
                  <c:v>431566.2829648325</c:v>
                </c:pt>
                <c:pt idx="11">
                  <c:v>431697.60862412915</c:v>
                </c:pt>
                <c:pt idx="12">
                  <c:v>401831.56079661171</c:v>
                </c:pt>
                <c:pt idx="13">
                  <c:v>401368.19201254396</c:v>
                </c:pt>
                <c:pt idx="14">
                  <c:v>419895.55585279485</c:v>
                </c:pt>
                <c:pt idx="15">
                  <c:v>419793.46696985076</c:v>
                </c:pt>
                <c:pt idx="16">
                  <c:v>419689.33630924777</c:v>
                </c:pt>
                <c:pt idx="17">
                  <c:v>413583.12303543271</c:v>
                </c:pt>
                <c:pt idx="18">
                  <c:v>413354.78549614135</c:v>
                </c:pt>
                <c:pt idx="19">
                  <c:v>413121.88120606419</c:v>
                </c:pt>
                <c:pt idx="20">
                  <c:v>412884.31883018545</c:v>
                </c:pt>
                <c:pt idx="21">
                  <c:v>415342.00520678918</c:v>
                </c:pt>
                <c:pt idx="22">
                  <c:v>420467.84531092498</c:v>
                </c:pt>
                <c:pt idx="23">
                  <c:v>428236.63221714349</c:v>
                </c:pt>
                <c:pt idx="24">
                  <c:v>438625.01196148637</c:v>
                </c:pt>
                <c:pt idx="25">
                  <c:v>451611.44988771609</c:v>
                </c:pt>
                <c:pt idx="26">
                  <c:v>467176.19844186038</c:v>
                </c:pt>
                <c:pt idx="27">
                  <c:v>485301.26638039591</c:v>
                </c:pt>
                <c:pt idx="28">
                  <c:v>505970.3893586112</c:v>
                </c:pt>
                <c:pt idx="29">
                  <c:v>529169.00186687266</c:v>
                </c:pt>
                <c:pt idx="30">
                  <c:v>554884.21048366651</c:v>
                </c:pt>
                <c:pt idx="31">
                  <c:v>583104.76841541263</c:v>
                </c:pt>
                <c:pt idx="32">
                  <c:v>613821.05129413144</c:v>
                </c:pt>
                <c:pt idx="33">
                  <c:v>647025.03420511237</c:v>
                </c:pt>
                <c:pt idx="34">
                  <c:v>682710.26991776004</c:v>
                </c:pt>
                <c:pt idx="35">
                  <c:v>720871.86829380412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D1-4D87-83EC-478390820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466944"/>
        <c:axId val="112562944"/>
      </c:lineChart>
      <c:catAx>
        <c:axId val="112466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2562944"/>
        <c:crosses val="autoZero"/>
        <c:auto val="1"/>
        <c:lblAlgn val="ctr"/>
        <c:lblOffset val="100"/>
        <c:noMultiLvlLbl val="0"/>
      </c:catAx>
      <c:valAx>
        <c:axId val="112562944"/>
        <c:scaling>
          <c:orientation val="minMax"/>
        </c:scaling>
        <c:delete val="0"/>
        <c:axPos val="l"/>
        <c:majorGridlines/>
        <c:numFmt formatCode="_-&quot;$&quot;* #,##0_-;\-&quot;$&quot;* #,##0_-;_-&quot;$&quot;* &quot;-&quot;??_-;_-@_-" sourceLinked="1"/>
        <c:majorTickMark val="out"/>
        <c:minorTickMark val="none"/>
        <c:tickLblPos val="nextTo"/>
        <c:crossAx val="112466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95252</xdr:colOff>
      <xdr:row>2</xdr:row>
      <xdr:rowOff>97630</xdr:rowOff>
    </xdr:from>
    <xdr:to>
      <xdr:col>20</xdr:col>
      <xdr:colOff>535782</xdr:colOff>
      <xdr:row>25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95252</xdr:colOff>
      <xdr:row>2</xdr:row>
      <xdr:rowOff>97630</xdr:rowOff>
    </xdr:from>
    <xdr:to>
      <xdr:col>23</xdr:col>
      <xdr:colOff>345281</xdr:colOff>
      <xdr:row>27</xdr:row>
      <xdr:rowOff>23812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55"/>
  <sheetViews>
    <sheetView tabSelected="1" zoomScale="80" zoomScaleNormal="80" workbookViewId="0">
      <selection activeCell="E20" sqref="E20"/>
    </sheetView>
  </sheetViews>
  <sheetFormatPr defaultRowHeight="15" x14ac:dyDescent="0.25"/>
  <cols>
    <col min="2" max="9" width="18.140625" style="1" customWidth="1"/>
    <col min="10" max="10" width="12.140625" customWidth="1"/>
    <col min="13" max="13" width="12" bestFit="1" customWidth="1"/>
    <col min="14" max="14" width="10.7109375" bestFit="1" customWidth="1"/>
    <col min="15" max="15" width="9.5703125" bestFit="1" customWidth="1"/>
    <col min="16" max="16" width="11.140625" customWidth="1"/>
    <col min="18" max="18" width="10.7109375" bestFit="1" customWidth="1"/>
    <col min="22" max="22" width="9.5703125" bestFit="1" customWidth="1"/>
    <col min="25" max="25" width="9.5703125" bestFit="1" customWidth="1"/>
  </cols>
  <sheetData>
    <row r="2" spans="1:10" x14ac:dyDescent="0.25">
      <c r="C2" s="15">
        <v>0.02</v>
      </c>
      <c r="D2" s="14"/>
      <c r="G2" s="10">
        <v>480</v>
      </c>
      <c r="I2" s="10">
        <v>80000</v>
      </c>
    </row>
    <row r="3" spans="1:10" x14ac:dyDescent="0.25">
      <c r="A3" s="6" t="s">
        <v>8</v>
      </c>
      <c r="B3" s="13" t="s">
        <v>7</v>
      </c>
      <c r="C3" s="13" t="s">
        <v>6</v>
      </c>
      <c r="D3" s="13" t="s">
        <v>9</v>
      </c>
      <c r="E3" s="13" t="s">
        <v>5</v>
      </c>
      <c r="F3" s="13" t="s">
        <v>4</v>
      </c>
      <c r="G3" s="13" t="s">
        <v>3</v>
      </c>
      <c r="H3" s="13" t="s">
        <v>2</v>
      </c>
      <c r="I3" s="13" t="s">
        <v>1</v>
      </c>
      <c r="J3" s="13" t="s">
        <v>0</v>
      </c>
    </row>
    <row r="4" spans="1:10" x14ac:dyDescent="0.25">
      <c r="J4" s="1"/>
    </row>
    <row r="5" spans="1:10" x14ac:dyDescent="0.25">
      <c r="A5" s="5">
        <v>55</v>
      </c>
      <c r="B5" s="16">
        <v>250000</v>
      </c>
      <c r="C5" s="1">
        <f t="shared" ref="C5:C44" si="0">B5*$C$2</f>
        <v>5000</v>
      </c>
      <c r="D5" s="1">
        <v>0</v>
      </c>
      <c r="E5" s="1">
        <v>0</v>
      </c>
      <c r="F5" s="1">
        <v>0</v>
      </c>
      <c r="G5" s="12">
        <f t="shared" ref="G5:G11" si="1">SUM(($G$2*52)-$G$2*0.1)*2</f>
        <v>49824</v>
      </c>
      <c r="H5" s="1">
        <v>0</v>
      </c>
      <c r="I5" s="1">
        <f>$I$2+6000</f>
        <v>86000</v>
      </c>
      <c r="J5" s="3">
        <f t="shared" ref="J5:J44" si="2">B5+C5+D5+E5+F5+G5+H5-I5</f>
        <v>218824</v>
      </c>
    </row>
    <row r="6" spans="1:10" x14ac:dyDescent="0.25">
      <c r="A6" s="5">
        <v>56</v>
      </c>
      <c r="B6" s="1">
        <f t="shared" ref="B6:B45" si="3">J5</f>
        <v>218824</v>
      </c>
      <c r="C6" s="1">
        <f t="shared" si="0"/>
        <v>4376.4800000000005</v>
      </c>
      <c r="D6" s="1">
        <v>0</v>
      </c>
      <c r="E6" s="1">
        <v>0</v>
      </c>
      <c r="F6" s="1">
        <v>0</v>
      </c>
      <c r="G6" s="4">
        <f t="shared" si="1"/>
        <v>49824</v>
      </c>
      <c r="H6" s="1">
        <v>0</v>
      </c>
      <c r="I6" s="1">
        <f>$I$2</f>
        <v>80000</v>
      </c>
      <c r="J6" s="3">
        <f t="shared" si="2"/>
        <v>193024.47999999998</v>
      </c>
    </row>
    <row r="7" spans="1:10" x14ac:dyDescent="0.25">
      <c r="A7" s="5">
        <v>57</v>
      </c>
      <c r="B7" s="1">
        <f t="shared" si="3"/>
        <v>193024.47999999998</v>
      </c>
      <c r="C7" s="1">
        <f t="shared" si="0"/>
        <v>3860.4895999999999</v>
      </c>
      <c r="D7" s="1">
        <v>0</v>
      </c>
      <c r="E7" s="1">
        <v>0</v>
      </c>
      <c r="F7" s="1">
        <v>0</v>
      </c>
      <c r="G7" s="4">
        <f t="shared" si="1"/>
        <v>49824</v>
      </c>
      <c r="H7" s="1">
        <v>0</v>
      </c>
      <c r="I7" s="1">
        <f>$I$2</f>
        <v>80000</v>
      </c>
      <c r="J7" s="3">
        <f t="shared" si="2"/>
        <v>166708.96959999998</v>
      </c>
    </row>
    <row r="8" spans="1:10" x14ac:dyDescent="0.25">
      <c r="A8" s="5">
        <v>58</v>
      </c>
      <c r="B8" s="1">
        <f t="shared" si="3"/>
        <v>166708.96959999998</v>
      </c>
      <c r="C8" s="1">
        <f t="shared" si="0"/>
        <v>3334.1793919999996</v>
      </c>
      <c r="D8" s="1">
        <v>0</v>
      </c>
      <c r="E8" s="1">
        <v>0</v>
      </c>
      <c r="F8" s="1">
        <v>0</v>
      </c>
      <c r="G8" s="4">
        <f t="shared" si="1"/>
        <v>49824</v>
      </c>
      <c r="H8" s="1">
        <v>0</v>
      </c>
      <c r="I8" s="1">
        <f>$I$2+25000</f>
        <v>105000</v>
      </c>
      <c r="J8" s="3">
        <f t="shared" si="2"/>
        <v>114867.14899199997</v>
      </c>
    </row>
    <row r="9" spans="1:10" x14ac:dyDescent="0.25">
      <c r="A9" s="5">
        <v>59</v>
      </c>
      <c r="B9" s="1">
        <f t="shared" si="3"/>
        <v>114867.14899199997</v>
      </c>
      <c r="C9" s="1">
        <f t="shared" si="0"/>
        <v>2297.3429798399993</v>
      </c>
      <c r="D9" s="1">
        <v>0</v>
      </c>
      <c r="E9" s="1">
        <v>0</v>
      </c>
      <c r="F9" s="1">
        <v>0</v>
      </c>
      <c r="G9" s="4">
        <f t="shared" si="1"/>
        <v>49824</v>
      </c>
      <c r="H9" s="1">
        <v>0</v>
      </c>
      <c r="I9" s="1">
        <f>$I$2</f>
        <v>80000</v>
      </c>
      <c r="J9" s="3">
        <f t="shared" si="2"/>
        <v>86988.491971839976</v>
      </c>
    </row>
    <row r="10" spans="1:10" x14ac:dyDescent="0.25">
      <c r="A10" s="5">
        <v>60</v>
      </c>
      <c r="B10" s="1">
        <f t="shared" si="3"/>
        <v>86988.491971839976</v>
      </c>
      <c r="C10" s="1">
        <f t="shared" si="0"/>
        <v>1739.7698394367997</v>
      </c>
      <c r="D10" s="1">
        <v>0</v>
      </c>
      <c r="E10" s="10">
        <v>20000</v>
      </c>
      <c r="F10" s="1">
        <v>0</v>
      </c>
      <c r="G10" s="4">
        <f t="shared" si="1"/>
        <v>49824</v>
      </c>
      <c r="I10" s="1">
        <f>$I$2+6000</f>
        <v>86000</v>
      </c>
      <c r="J10" s="3">
        <f t="shared" si="2"/>
        <v>72552.261811276781</v>
      </c>
    </row>
    <row r="11" spans="1:10" x14ac:dyDescent="0.25">
      <c r="A11" s="5">
        <v>61</v>
      </c>
      <c r="B11" s="1">
        <f t="shared" si="3"/>
        <v>72552.261811276781</v>
      </c>
      <c r="C11" s="1">
        <f t="shared" si="0"/>
        <v>1451.0452362255357</v>
      </c>
      <c r="D11" s="1">
        <v>0</v>
      </c>
      <c r="E11" s="1">
        <f t="shared" ref="E11:E44" si="4">E10</f>
        <v>20000</v>
      </c>
      <c r="F11" s="1">
        <v>0</v>
      </c>
      <c r="G11" s="4">
        <f t="shared" si="1"/>
        <v>49824</v>
      </c>
      <c r="H11" s="1">
        <v>0</v>
      </c>
      <c r="I11" s="1">
        <f>$I$2+25000</f>
        <v>105000</v>
      </c>
      <c r="J11" s="3">
        <f t="shared" si="2"/>
        <v>38827.307047502312</v>
      </c>
    </row>
    <row r="12" spans="1:10" x14ac:dyDescent="0.25">
      <c r="A12" s="5">
        <v>62</v>
      </c>
      <c r="B12" s="1">
        <f t="shared" si="3"/>
        <v>38827.307047502312</v>
      </c>
      <c r="C12" s="1">
        <f t="shared" si="0"/>
        <v>776.54614095004627</v>
      </c>
      <c r="D12" s="1">
        <v>0</v>
      </c>
      <c r="E12" s="1">
        <f t="shared" si="4"/>
        <v>20000</v>
      </c>
      <c r="F12" s="1">
        <v>0</v>
      </c>
      <c r="G12" s="4">
        <f>SUM($G$2*52)-$G$2*0.1</f>
        <v>24912</v>
      </c>
      <c r="H12" s="10">
        <v>250000</v>
      </c>
      <c r="I12" s="1">
        <f>$I$2</f>
        <v>80000</v>
      </c>
      <c r="J12" s="3">
        <f t="shared" si="2"/>
        <v>254515.85318845237</v>
      </c>
    </row>
    <row r="13" spans="1:10" x14ac:dyDescent="0.25">
      <c r="A13" s="5">
        <v>63</v>
      </c>
      <c r="B13" s="1">
        <f t="shared" si="3"/>
        <v>254515.85318845237</v>
      </c>
      <c r="C13" s="1">
        <f t="shared" si="0"/>
        <v>5090.3170637690473</v>
      </c>
      <c r="D13" s="1">
        <v>0</v>
      </c>
      <c r="E13" s="1">
        <f t="shared" si="4"/>
        <v>20000</v>
      </c>
      <c r="F13" s="1">
        <v>0</v>
      </c>
      <c r="G13" s="4">
        <f>SUM($G$2*52)-$G$2*0.1</f>
        <v>24912</v>
      </c>
      <c r="H13" s="1">
        <v>0</v>
      </c>
      <c r="I13" s="1">
        <f>$I$2</f>
        <v>80000</v>
      </c>
      <c r="J13" s="3">
        <f t="shared" si="2"/>
        <v>224518.1702522214</v>
      </c>
    </row>
    <row r="14" spans="1:10" x14ac:dyDescent="0.25">
      <c r="A14" s="5">
        <v>64</v>
      </c>
      <c r="B14" s="1">
        <f t="shared" si="3"/>
        <v>224518.1702522214</v>
      </c>
      <c r="C14" s="1">
        <f t="shared" si="0"/>
        <v>4490.363405044428</v>
      </c>
      <c r="D14" s="1">
        <v>0</v>
      </c>
      <c r="E14" s="1">
        <f t="shared" si="4"/>
        <v>20000</v>
      </c>
      <c r="F14" s="1">
        <v>0</v>
      </c>
      <c r="G14" s="4">
        <f>SUM($G$2*52)-$G$2*0.1</f>
        <v>24912</v>
      </c>
      <c r="H14" s="1">
        <v>0</v>
      </c>
      <c r="I14" s="1">
        <f>$I$2+25000</f>
        <v>105000</v>
      </c>
      <c r="J14" s="3">
        <f t="shared" si="2"/>
        <v>168920.53365726583</v>
      </c>
    </row>
    <row r="15" spans="1:10" x14ac:dyDescent="0.25">
      <c r="A15" s="5">
        <v>65</v>
      </c>
      <c r="B15" s="1">
        <f t="shared" si="3"/>
        <v>168920.53365726583</v>
      </c>
      <c r="C15" s="1">
        <f t="shared" si="0"/>
        <v>3378.4106731453167</v>
      </c>
      <c r="D15" s="10">
        <v>36500</v>
      </c>
      <c r="E15" s="1">
        <f t="shared" si="4"/>
        <v>20000</v>
      </c>
      <c r="F15" s="10">
        <v>25000</v>
      </c>
      <c r="G15" s="4">
        <v>0</v>
      </c>
      <c r="H15" s="10">
        <v>250000</v>
      </c>
      <c r="I15" s="1">
        <f>$I$2</f>
        <v>80000</v>
      </c>
      <c r="J15" s="3">
        <f t="shared" si="2"/>
        <v>423798.94433041115</v>
      </c>
    </row>
    <row r="16" spans="1:10" x14ac:dyDescent="0.25">
      <c r="A16" s="5">
        <v>66</v>
      </c>
      <c r="B16" s="1">
        <f t="shared" si="3"/>
        <v>423798.94433041115</v>
      </c>
      <c r="C16" s="1">
        <f t="shared" si="0"/>
        <v>8475.9788866082235</v>
      </c>
      <c r="D16" s="1">
        <f t="shared" ref="D16:D44" si="5">D15</f>
        <v>36500</v>
      </c>
      <c r="E16" s="1">
        <f t="shared" si="4"/>
        <v>20000</v>
      </c>
      <c r="F16" s="1">
        <f t="shared" ref="F16:F44" si="6">F15</f>
        <v>25000</v>
      </c>
      <c r="G16" s="4">
        <v>0</v>
      </c>
      <c r="H16" s="1">
        <v>0</v>
      </c>
      <c r="I16" s="1">
        <f>$I$2</f>
        <v>80000</v>
      </c>
      <c r="J16" s="3">
        <f t="shared" si="2"/>
        <v>433774.92321701936</v>
      </c>
    </row>
    <row r="17" spans="1:20" x14ac:dyDescent="0.25">
      <c r="A17" s="5">
        <v>67</v>
      </c>
      <c r="B17" s="1">
        <f t="shared" si="3"/>
        <v>433774.92321701936</v>
      </c>
      <c r="C17" s="1">
        <f t="shared" si="0"/>
        <v>8675.4984643403877</v>
      </c>
      <c r="D17" s="1">
        <f t="shared" si="5"/>
        <v>36500</v>
      </c>
      <c r="E17" s="1">
        <f t="shared" si="4"/>
        <v>20000</v>
      </c>
      <c r="F17" s="1">
        <f t="shared" si="6"/>
        <v>25000</v>
      </c>
      <c r="G17" s="4">
        <v>0</v>
      </c>
      <c r="H17" s="1">
        <v>0</v>
      </c>
      <c r="I17" s="1">
        <f>$I$2+25000</f>
        <v>105000</v>
      </c>
      <c r="J17" s="3">
        <f t="shared" si="2"/>
        <v>418950.42168135976</v>
      </c>
    </row>
    <row r="18" spans="1:20" x14ac:dyDescent="0.25">
      <c r="A18" s="5">
        <v>68</v>
      </c>
      <c r="B18" s="1">
        <f t="shared" si="3"/>
        <v>418950.42168135976</v>
      </c>
      <c r="C18" s="1">
        <f t="shared" si="0"/>
        <v>8379.0084336271957</v>
      </c>
      <c r="D18" s="1">
        <f t="shared" si="5"/>
        <v>36500</v>
      </c>
      <c r="E18" s="1">
        <f t="shared" si="4"/>
        <v>20000</v>
      </c>
      <c r="F18" s="1">
        <f t="shared" si="6"/>
        <v>25000</v>
      </c>
      <c r="G18" s="4">
        <v>0</v>
      </c>
      <c r="H18" s="10">
        <v>25000</v>
      </c>
      <c r="I18" s="1">
        <f>$I$2+25000</f>
        <v>105000</v>
      </c>
      <c r="J18" s="3">
        <f t="shared" si="2"/>
        <v>428829.43011498696</v>
      </c>
    </row>
    <row r="19" spans="1:20" x14ac:dyDescent="0.25">
      <c r="A19" s="5">
        <v>69</v>
      </c>
      <c r="B19" s="1">
        <f t="shared" si="3"/>
        <v>428829.43011498696</v>
      </c>
      <c r="C19" s="1">
        <f t="shared" si="0"/>
        <v>8576.5886022997402</v>
      </c>
      <c r="D19" s="1">
        <f t="shared" si="5"/>
        <v>36500</v>
      </c>
      <c r="E19" s="1">
        <f t="shared" si="4"/>
        <v>20000</v>
      </c>
      <c r="F19" s="1">
        <f t="shared" si="6"/>
        <v>25000</v>
      </c>
      <c r="G19" s="4">
        <v>0</v>
      </c>
      <c r="H19" s="1">
        <v>0</v>
      </c>
      <c r="I19" s="1">
        <f>$I$2+6000</f>
        <v>86000</v>
      </c>
      <c r="J19" s="3">
        <f t="shared" si="2"/>
        <v>432906.0187172867</v>
      </c>
    </row>
    <row r="20" spans="1:20" x14ac:dyDescent="0.25">
      <c r="A20" s="5">
        <v>70</v>
      </c>
      <c r="B20" s="1">
        <f t="shared" si="3"/>
        <v>432906.0187172867</v>
      </c>
      <c r="C20" s="1">
        <f t="shared" si="0"/>
        <v>8658.1203743457336</v>
      </c>
      <c r="D20" s="1">
        <f t="shared" si="5"/>
        <v>36500</v>
      </c>
      <c r="E20" s="1">
        <f t="shared" si="4"/>
        <v>20000</v>
      </c>
      <c r="F20" s="1">
        <f t="shared" si="6"/>
        <v>25000</v>
      </c>
      <c r="G20" s="4">
        <v>0</v>
      </c>
      <c r="H20" s="1">
        <v>0</v>
      </c>
      <c r="I20" s="1">
        <f>$I$2</f>
        <v>80000</v>
      </c>
      <c r="J20" s="3">
        <f t="shared" si="2"/>
        <v>443064.13909163245</v>
      </c>
    </row>
    <row r="21" spans="1:20" x14ac:dyDescent="0.25">
      <c r="A21" s="5">
        <v>71</v>
      </c>
      <c r="B21" s="1">
        <f t="shared" si="3"/>
        <v>443064.13909163245</v>
      </c>
      <c r="C21" s="1">
        <f t="shared" si="0"/>
        <v>8861.2827818326496</v>
      </c>
      <c r="D21" s="1">
        <f t="shared" si="5"/>
        <v>36500</v>
      </c>
      <c r="E21" s="1">
        <f t="shared" si="4"/>
        <v>20000</v>
      </c>
      <c r="F21" s="1">
        <f t="shared" si="6"/>
        <v>25000</v>
      </c>
      <c r="G21" s="4">
        <v>0</v>
      </c>
      <c r="H21" s="1">
        <v>0</v>
      </c>
      <c r="I21" s="1">
        <f>$I$2+30000</f>
        <v>110000</v>
      </c>
      <c r="J21" s="3">
        <f t="shared" si="2"/>
        <v>423425.42187346518</v>
      </c>
    </row>
    <row r="22" spans="1:20" x14ac:dyDescent="0.25">
      <c r="A22" s="5">
        <v>72</v>
      </c>
      <c r="B22" s="1">
        <f t="shared" si="3"/>
        <v>423425.42187346518</v>
      </c>
      <c r="C22" s="1">
        <f t="shared" si="0"/>
        <v>8468.5084374693033</v>
      </c>
      <c r="D22" s="1">
        <f t="shared" si="5"/>
        <v>36500</v>
      </c>
      <c r="E22" s="1">
        <f t="shared" si="4"/>
        <v>20000</v>
      </c>
      <c r="F22" s="1">
        <f t="shared" si="6"/>
        <v>25000</v>
      </c>
      <c r="G22" s="4">
        <v>0</v>
      </c>
      <c r="H22" s="1">
        <v>0</v>
      </c>
      <c r="I22" s="1">
        <f>$I$2</f>
        <v>80000</v>
      </c>
      <c r="J22" s="3">
        <f t="shared" si="2"/>
        <v>433393.93031093449</v>
      </c>
    </row>
    <row r="23" spans="1:20" x14ac:dyDescent="0.25">
      <c r="A23" s="5">
        <v>73</v>
      </c>
      <c r="B23" s="1">
        <f t="shared" si="3"/>
        <v>433393.93031093449</v>
      </c>
      <c r="C23" s="1">
        <f t="shared" si="0"/>
        <v>8667.87860621869</v>
      </c>
      <c r="D23" s="1">
        <f t="shared" si="5"/>
        <v>36500</v>
      </c>
      <c r="E23" s="1">
        <f t="shared" si="4"/>
        <v>20000</v>
      </c>
      <c r="F23" s="1">
        <f t="shared" si="6"/>
        <v>25000</v>
      </c>
      <c r="G23" s="4">
        <v>0</v>
      </c>
      <c r="H23" s="10">
        <v>25000</v>
      </c>
      <c r="I23" s="1">
        <f>$I$2+6000</f>
        <v>86000</v>
      </c>
      <c r="J23" s="3">
        <f t="shared" si="2"/>
        <v>462561.80891715316</v>
      </c>
    </row>
    <row r="24" spans="1:20" x14ac:dyDescent="0.25">
      <c r="A24" s="5">
        <v>74</v>
      </c>
      <c r="B24" s="1">
        <f t="shared" si="3"/>
        <v>462561.80891715316</v>
      </c>
      <c r="C24" s="1">
        <f t="shared" si="0"/>
        <v>9251.2361783430642</v>
      </c>
      <c r="D24" s="1">
        <f t="shared" si="5"/>
        <v>36500</v>
      </c>
      <c r="E24" s="1">
        <f t="shared" si="4"/>
        <v>20000</v>
      </c>
      <c r="F24" s="1">
        <f t="shared" si="6"/>
        <v>25000</v>
      </c>
      <c r="G24" s="4">
        <v>0</v>
      </c>
      <c r="H24" s="1">
        <v>0</v>
      </c>
      <c r="I24" s="1">
        <f>$I$2</f>
        <v>80000</v>
      </c>
      <c r="J24" s="3">
        <f t="shared" si="2"/>
        <v>473313.04509549623</v>
      </c>
    </row>
    <row r="25" spans="1:20" x14ac:dyDescent="0.25">
      <c r="A25" s="5">
        <v>75</v>
      </c>
      <c r="B25" s="1">
        <f t="shared" si="3"/>
        <v>473313.04509549623</v>
      </c>
      <c r="C25" s="1">
        <f t="shared" si="0"/>
        <v>9466.2609019099255</v>
      </c>
      <c r="D25" s="1">
        <f t="shared" si="5"/>
        <v>36500</v>
      </c>
      <c r="E25" s="1">
        <f t="shared" si="4"/>
        <v>20000</v>
      </c>
      <c r="F25" s="1">
        <f t="shared" si="6"/>
        <v>25000</v>
      </c>
      <c r="G25" s="4">
        <v>0</v>
      </c>
      <c r="H25" s="1">
        <v>0</v>
      </c>
      <c r="I25" s="1">
        <f>$I$2</f>
        <v>80000</v>
      </c>
      <c r="J25" s="3">
        <f t="shared" si="2"/>
        <v>484279.30599740613</v>
      </c>
    </row>
    <row r="26" spans="1:20" x14ac:dyDescent="0.25">
      <c r="A26" s="5">
        <v>76</v>
      </c>
      <c r="B26" s="1">
        <f t="shared" si="3"/>
        <v>484279.30599740613</v>
      </c>
      <c r="C26" s="1">
        <f t="shared" si="0"/>
        <v>9685.5861199481224</v>
      </c>
      <c r="D26" s="1">
        <f t="shared" si="5"/>
        <v>36500</v>
      </c>
      <c r="E26" s="1">
        <f t="shared" si="4"/>
        <v>20000</v>
      </c>
      <c r="F26" s="1">
        <f t="shared" si="6"/>
        <v>25000</v>
      </c>
      <c r="G26" s="4">
        <v>0</v>
      </c>
      <c r="H26" s="1">
        <v>0</v>
      </c>
      <c r="I26" s="1">
        <f>$I$2+6000</f>
        <v>86000</v>
      </c>
      <c r="J26" s="3">
        <f t="shared" si="2"/>
        <v>489464.89211735432</v>
      </c>
    </row>
    <row r="27" spans="1:20" x14ac:dyDescent="0.25">
      <c r="A27" s="5">
        <v>77</v>
      </c>
      <c r="B27" s="1">
        <f t="shared" si="3"/>
        <v>489464.89211735432</v>
      </c>
      <c r="C27" s="1">
        <f t="shared" si="0"/>
        <v>9789.2978423470868</v>
      </c>
      <c r="D27" s="1">
        <f t="shared" si="5"/>
        <v>36500</v>
      </c>
      <c r="E27" s="1">
        <f t="shared" si="4"/>
        <v>20000</v>
      </c>
      <c r="F27" s="1">
        <f t="shared" si="6"/>
        <v>25000</v>
      </c>
      <c r="G27" s="4">
        <v>0</v>
      </c>
      <c r="H27" s="1">
        <v>0</v>
      </c>
      <c r="I27" s="1">
        <f>$I$2</f>
        <v>80000</v>
      </c>
      <c r="J27" s="3">
        <f t="shared" si="2"/>
        <v>500754.18995970138</v>
      </c>
    </row>
    <row r="28" spans="1:20" x14ac:dyDescent="0.25">
      <c r="A28" s="5">
        <v>78</v>
      </c>
      <c r="B28" s="1">
        <f t="shared" si="3"/>
        <v>500754.18995970138</v>
      </c>
      <c r="C28" s="1">
        <f t="shared" si="0"/>
        <v>10015.083799194028</v>
      </c>
      <c r="D28" s="1">
        <f t="shared" si="5"/>
        <v>36500</v>
      </c>
      <c r="E28" s="1">
        <f t="shared" si="4"/>
        <v>20000</v>
      </c>
      <c r="F28" s="1">
        <f t="shared" si="6"/>
        <v>25000</v>
      </c>
      <c r="G28" s="4">
        <v>0</v>
      </c>
      <c r="H28" s="1">
        <v>0</v>
      </c>
      <c r="I28" s="1">
        <f>$I$2</f>
        <v>80000</v>
      </c>
      <c r="J28" s="3">
        <f t="shared" si="2"/>
        <v>512269.27375889546</v>
      </c>
    </row>
    <row r="29" spans="1:20" x14ac:dyDescent="0.25">
      <c r="A29" s="5">
        <v>79</v>
      </c>
      <c r="B29" s="1">
        <f t="shared" si="3"/>
        <v>512269.27375889546</v>
      </c>
      <c r="C29" s="1">
        <f t="shared" si="0"/>
        <v>10245.385475177909</v>
      </c>
      <c r="D29" s="1">
        <f t="shared" si="5"/>
        <v>36500</v>
      </c>
      <c r="E29" s="1">
        <f t="shared" si="4"/>
        <v>20000</v>
      </c>
      <c r="F29" s="1">
        <f t="shared" si="6"/>
        <v>25000</v>
      </c>
      <c r="G29" s="4">
        <v>0</v>
      </c>
      <c r="H29" s="1">
        <v>0</v>
      </c>
      <c r="I29" s="1">
        <f>$I$2</f>
        <v>80000</v>
      </c>
      <c r="J29" s="3">
        <f t="shared" si="2"/>
        <v>524014.65923407336</v>
      </c>
      <c r="M29" s="11"/>
      <c r="N29" s="9"/>
      <c r="O29" s="9"/>
      <c r="P29" s="9"/>
    </row>
    <row r="30" spans="1:20" x14ac:dyDescent="0.25">
      <c r="A30" s="5">
        <v>80</v>
      </c>
      <c r="B30" s="1">
        <f t="shared" si="3"/>
        <v>524014.65923407336</v>
      </c>
      <c r="C30" s="1">
        <f t="shared" si="0"/>
        <v>10480.293184681468</v>
      </c>
      <c r="D30" s="1">
        <f t="shared" si="5"/>
        <v>36500</v>
      </c>
      <c r="E30" s="1">
        <f t="shared" si="4"/>
        <v>20000</v>
      </c>
      <c r="F30" s="1">
        <f t="shared" si="6"/>
        <v>25000</v>
      </c>
      <c r="G30" s="4">
        <v>0</v>
      </c>
      <c r="H30" s="1">
        <v>0</v>
      </c>
      <c r="I30" s="10">
        <f t="shared" ref="I30:I44" si="7">I29*0.97</f>
        <v>77600</v>
      </c>
      <c r="J30" s="3">
        <f t="shared" si="2"/>
        <v>538394.95241875481</v>
      </c>
      <c r="M30" s="9"/>
      <c r="N30" s="9"/>
      <c r="O30" s="9"/>
      <c r="P30" s="9"/>
      <c r="T30" s="6"/>
    </row>
    <row r="31" spans="1:20" x14ac:dyDescent="0.25">
      <c r="A31" s="5">
        <v>81</v>
      </c>
      <c r="B31" s="1">
        <f t="shared" si="3"/>
        <v>538394.95241875481</v>
      </c>
      <c r="C31" s="1">
        <f t="shared" si="0"/>
        <v>10767.899048375097</v>
      </c>
      <c r="D31" s="1">
        <f t="shared" si="5"/>
        <v>36500</v>
      </c>
      <c r="E31" s="1">
        <f t="shared" si="4"/>
        <v>20000</v>
      </c>
      <c r="F31" s="1">
        <f t="shared" si="6"/>
        <v>25000</v>
      </c>
      <c r="G31" s="4">
        <v>0</v>
      </c>
      <c r="H31" s="1">
        <v>0</v>
      </c>
      <c r="I31" s="1">
        <f t="shared" si="7"/>
        <v>75272</v>
      </c>
      <c r="J31" s="3">
        <f t="shared" si="2"/>
        <v>555390.85146712989</v>
      </c>
      <c r="M31" s="9"/>
      <c r="N31" s="9"/>
      <c r="O31" s="8"/>
      <c r="P31" s="8"/>
    </row>
    <row r="32" spans="1:20" x14ac:dyDescent="0.25">
      <c r="A32" s="5">
        <v>82</v>
      </c>
      <c r="B32" s="1">
        <f t="shared" si="3"/>
        <v>555390.85146712989</v>
      </c>
      <c r="C32" s="1">
        <f t="shared" si="0"/>
        <v>11107.817029342597</v>
      </c>
      <c r="D32" s="1">
        <f t="shared" si="5"/>
        <v>36500</v>
      </c>
      <c r="E32" s="1">
        <f t="shared" si="4"/>
        <v>20000</v>
      </c>
      <c r="F32" s="1">
        <f t="shared" si="6"/>
        <v>25000</v>
      </c>
      <c r="G32" s="4">
        <v>0</v>
      </c>
      <c r="H32" s="1">
        <v>0</v>
      </c>
      <c r="I32" s="1">
        <f t="shared" si="7"/>
        <v>73013.84</v>
      </c>
      <c r="J32" s="3">
        <f t="shared" si="2"/>
        <v>574984.82849647256</v>
      </c>
      <c r="M32" s="9"/>
      <c r="N32" s="9"/>
      <c r="O32" s="8"/>
      <c r="P32" s="7"/>
    </row>
    <row r="33" spans="1:14" x14ac:dyDescent="0.25">
      <c r="A33" s="5">
        <v>83</v>
      </c>
      <c r="B33" s="1">
        <f t="shared" si="3"/>
        <v>574984.82849647256</v>
      </c>
      <c r="C33" s="1">
        <f t="shared" si="0"/>
        <v>11499.696569929451</v>
      </c>
      <c r="D33" s="1">
        <f t="shared" si="5"/>
        <v>36500</v>
      </c>
      <c r="E33" s="1">
        <f t="shared" si="4"/>
        <v>20000</v>
      </c>
      <c r="F33" s="1">
        <f t="shared" si="6"/>
        <v>25000</v>
      </c>
      <c r="G33" s="4">
        <v>0</v>
      </c>
      <c r="H33" s="1">
        <v>0</v>
      </c>
      <c r="I33" s="1">
        <f t="shared" si="7"/>
        <v>70823.424799999993</v>
      </c>
      <c r="J33" s="3">
        <f t="shared" si="2"/>
        <v>597161.10026640201</v>
      </c>
    </row>
    <row r="34" spans="1:14" x14ac:dyDescent="0.25">
      <c r="A34" s="5">
        <v>84</v>
      </c>
      <c r="B34" s="1">
        <f t="shared" si="3"/>
        <v>597161.10026640201</v>
      </c>
      <c r="C34" s="1">
        <f t="shared" si="0"/>
        <v>11943.22200532804</v>
      </c>
      <c r="D34" s="1">
        <f t="shared" si="5"/>
        <v>36500</v>
      </c>
      <c r="E34" s="1">
        <f t="shared" si="4"/>
        <v>20000</v>
      </c>
      <c r="F34" s="1">
        <f t="shared" si="6"/>
        <v>25000</v>
      </c>
      <c r="G34" s="4">
        <v>0</v>
      </c>
      <c r="H34" s="1">
        <v>0</v>
      </c>
      <c r="I34" s="1">
        <f t="shared" si="7"/>
        <v>68698.722055999999</v>
      </c>
      <c r="J34" s="3">
        <f t="shared" si="2"/>
        <v>621905.60021573002</v>
      </c>
    </row>
    <row r="35" spans="1:14" x14ac:dyDescent="0.25">
      <c r="A35" s="5">
        <v>85</v>
      </c>
      <c r="B35" s="1">
        <f t="shared" si="3"/>
        <v>621905.60021573002</v>
      </c>
      <c r="C35" s="1">
        <f t="shared" si="0"/>
        <v>12438.1120043146</v>
      </c>
      <c r="D35" s="1">
        <f t="shared" si="5"/>
        <v>36500</v>
      </c>
      <c r="E35" s="1">
        <f t="shared" si="4"/>
        <v>20000</v>
      </c>
      <c r="F35" s="1">
        <f t="shared" si="6"/>
        <v>25000</v>
      </c>
      <c r="G35" s="4">
        <v>0</v>
      </c>
      <c r="H35" s="1">
        <v>0</v>
      </c>
      <c r="I35" s="1">
        <f t="shared" si="7"/>
        <v>66637.760394319994</v>
      </c>
      <c r="J35" s="3">
        <f t="shared" si="2"/>
        <v>649205.95182572457</v>
      </c>
    </row>
    <row r="36" spans="1:14" x14ac:dyDescent="0.25">
      <c r="A36" s="5">
        <v>86</v>
      </c>
      <c r="B36" s="1">
        <f t="shared" si="3"/>
        <v>649205.95182572457</v>
      </c>
      <c r="C36" s="1">
        <f t="shared" si="0"/>
        <v>12984.119036514492</v>
      </c>
      <c r="D36" s="1">
        <f t="shared" si="5"/>
        <v>36500</v>
      </c>
      <c r="E36" s="1">
        <f t="shared" si="4"/>
        <v>20000</v>
      </c>
      <c r="F36" s="1">
        <f t="shared" si="6"/>
        <v>25000</v>
      </c>
      <c r="G36" s="4">
        <v>0</v>
      </c>
      <c r="H36" s="1">
        <v>0</v>
      </c>
      <c r="I36" s="1">
        <f t="shared" si="7"/>
        <v>64638.627582490393</v>
      </c>
      <c r="J36" s="3">
        <f t="shared" si="2"/>
        <v>679051.44327974867</v>
      </c>
      <c r="M36" s="6"/>
      <c r="N36" s="1"/>
    </row>
    <row r="37" spans="1:14" x14ac:dyDescent="0.25">
      <c r="A37" s="5">
        <v>87</v>
      </c>
      <c r="B37" s="1">
        <f t="shared" si="3"/>
        <v>679051.44327974867</v>
      </c>
      <c r="C37" s="1">
        <f t="shared" si="0"/>
        <v>13581.028865594973</v>
      </c>
      <c r="D37" s="1">
        <f t="shared" si="5"/>
        <v>36500</v>
      </c>
      <c r="E37" s="1">
        <f t="shared" si="4"/>
        <v>20000</v>
      </c>
      <c r="F37" s="1">
        <f t="shared" si="6"/>
        <v>25000</v>
      </c>
      <c r="G37" s="4">
        <v>0</v>
      </c>
      <c r="H37" s="1">
        <v>0</v>
      </c>
      <c r="I37" s="1">
        <f t="shared" si="7"/>
        <v>62699.468755015681</v>
      </c>
      <c r="J37" s="3">
        <f t="shared" si="2"/>
        <v>711433.00339032803</v>
      </c>
      <c r="N37" s="1"/>
    </row>
    <row r="38" spans="1:14" x14ac:dyDescent="0.25">
      <c r="A38" s="5">
        <v>88</v>
      </c>
      <c r="B38" s="1">
        <f t="shared" si="3"/>
        <v>711433.00339032803</v>
      </c>
      <c r="C38" s="1">
        <f t="shared" si="0"/>
        <v>14228.660067806561</v>
      </c>
      <c r="D38" s="1">
        <f t="shared" si="5"/>
        <v>36500</v>
      </c>
      <c r="E38" s="1">
        <f t="shared" si="4"/>
        <v>20000</v>
      </c>
      <c r="F38" s="1">
        <f t="shared" si="6"/>
        <v>25000</v>
      </c>
      <c r="G38" s="4">
        <v>0</v>
      </c>
      <c r="H38" s="1">
        <v>0</v>
      </c>
      <c r="I38" s="1">
        <f t="shared" si="7"/>
        <v>60818.484692365208</v>
      </c>
      <c r="J38" s="3">
        <f t="shared" si="2"/>
        <v>746343.17876576947</v>
      </c>
      <c r="M38" s="2"/>
      <c r="N38" s="1"/>
    </row>
    <row r="39" spans="1:14" x14ac:dyDescent="0.25">
      <c r="A39" s="5">
        <v>89</v>
      </c>
      <c r="B39" s="1">
        <f t="shared" si="3"/>
        <v>746343.17876576947</v>
      </c>
      <c r="C39" s="1">
        <f t="shared" si="0"/>
        <v>14926.86357531539</v>
      </c>
      <c r="D39" s="1">
        <f t="shared" si="5"/>
        <v>36500</v>
      </c>
      <c r="E39" s="1">
        <f t="shared" si="4"/>
        <v>20000</v>
      </c>
      <c r="F39" s="1">
        <f t="shared" si="6"/>
        <v>25000</v>
      </c>
      <c r="G39" s="4">
        <v>0</v>
      </c>
      <c r="H39" s="1">
        <v>0</v>
      </c>
      <c r="I39" s="1">
        <f t="shared" si="7"/>
        <v>58993.93015159425</v>
      </c>
      <c r="J39" s="3">
        <f t="shared" si="2"/>
        <v>783776.11218949058</v>
      </c>
      <c r="M39" s="2"/>
      <c r="N39" s="1"/>
    </row>
    <row r="40" spans="1:14" x14ac:dyDescent="0.25">
      <c r="A40" s="5">
        <v>90</v>
      </c>
      <c r="B40" s="1">
        <f t="shared" si="3"/>
        <v>783776.11218949058</v>
      </c>
      <c r="C40" s="1">
        <f t="shared" si="0"/>
        <v>15675.522243789812</v>
      </c>
      <c r="D40" s="1">
        <f t="shared" si="5"/>
        <v>36500</v>
      </c>
      <c r="E40" s="1">
        <f t="shared" si="4"/>
        <v>20000</v>
      </c>
      <c r="F40" s="1">
        <f t="shared" si="6"/>
        <v>25000</v>
      </c>
      <c r="G40" s="4">
        <v>0</v>
      </c>
      <c r="H40" s="1">
        <v>0</v>
      </c>
      <c r="I40" s="1">
        <f t="shared" si="7"/>
        <v>57224.112247046418</v>
      </c>
      <c r="J40" s="3">
        <f t="shared" si="2"/>
        <v>823727.52218623401</v>
      </c>
      <c r="M40" s="2"/>
      <c r="N40" s="1"/>
    </row>
    <row r="41" spans="1:14" x14ac:dyDescent="0.25">
      <c r="A41" s="5">
        <v>91</v>
      </c>
      <c r="B41" s="1">
        <f t="shared" si="3"/>
        <v>823727.52218623401</v>
      </c>
      <c r="C41" s="1">
        <f t="shared" si="0"/>
        <v>16474.550443724682</v>
      </c>
      <c r="D41" s="1">
        <f t="shared" si="5"/>
        <v>36500</v>
      </c>
      <c r="E41" s="1">
        <f t="shared" si="4"/>
        <v>20000</v>
      </c>
      <c r="F41" s="1">
        <f t="shared" si="6"/>
        <v>25000</v>
      </c>
      <c r="G41" s="4">
        <v>0</v>
      </c>
      <c r="H41" s="1">
        <v>0</v>
      </c>
      <c r="I41" s="1">
        <f t="shared" si="7"/>
        <v>55507.388879635022</v>
      </c>
      <c r="J41" s="3">
        <f t="shared" si="2"/>
        <v>866194.68375032372</v>
      </c>
      <c r="M41" s="2"/>
      <c r="N41" s="1"/>
    </row>
    <row r="42" spans="1:14" x14ac:dyDescent="0.25">
      <c r="A42" s="5">
        <v>92</v>
      </c>
      <c r="B42" s="1">
        <f t="shared" si="3"/>
        <v>866194.68375032372</v>
      </c>
      <c r="C42" s="1">
        <f t="shared" si="0"/>
        <v>17323.893675006475</v>
      </c>
      <c r="D42" s="1">
        <f t="shared" si="5"/>
        <v>36500</v>
      </c>
      <c r="E42" s="1">
        <f t="shared" si="4"/>
        <v>20000</v>
      </c>
      <c r="F42" s="1">
        <f t="shared" si="6"/>
        <v>25000</v>
      </c>
      <c r="G42" s="4">
        <v>0</v>
      </c>
      <c r="H42" s="1">
        <v>0</v>
      </c>
      <c r="I42" s="1">
        <f t="shared" si="7"/>
        <v>53842.167213245972</v>
      </c>
      <c r="J42" s="3">
        <f t="shared" si="2"/>
        <v>911176.41021208419</v>
      </c>
      <c r="M42" s="2"/>
      <c r="N42" s="1"/>
    </row>
    <row r="43" spans="1:14" x14ac:dyDescent="0.25">
      <c r="A43" s="5">
        <v>93</v>
      </c>
      <c r="B43" s="1">
        <f t="shared" si="3"/>
        <v>911176.41021208419</v>
      </c>
      <c r="C43" s="1">
        <f t="shared" si="0"/>
        <v>18223.528204241684</v>
      </c>
      <c r="D43" s="1">
        <f t="shared" si="5"/>
        <v>36500</v>
      </c>
      <c r="E43" s="1">
        <f t="shared" si="4"/>
        <v>20000</v>
      </c>
      <c r="F43" s="1">
        <f t="shared" si="6"/>
        <v>25000</v>
      </c>
      <c r="G43" s="4">
        <v>0</v>
      </c>
      <c r="H43" s="1">
        <v>0</v>
      </c>
      <c r="I43" s="1">
        <f t="shared" si="7"/>
        <v>52226.90219684859</v>
      </c>
      <c r="J43" s="3">
        <f t="shared" si="2"/>
        <v>958673.03621947719</v>
      </c>
    </row>
    <row r="44" spans="1:14" x14ac:dyDescent="0.25">
      <c r="A44" s="5">
        <v>94</v>
      </c>
      <c r="B44" s="1">
        <f t="shared" si="3"/>
        <v>958673.03621947719</v>
      </c>
      <c r="C44" s="1">
        <f t="shared" si="0"/>
        <v>19173.460724389544</v>
      </c>
      <c r="D44" s="1">
        <f t="shared" si="5"/>
        <v>36500</v>
      </c>
      <c r="E44" s="1">
        <f t="shared" si="4"/>
        <v>20000</v>
      </c>
      <c r="F44" s="1">
        <f t="shared" si="6"/>
        <v>25000</v>
      </c>
      <c r="G44" s="4">
        <v>0</v>
      </c>
      <c r="H44" s="1">
        <v>0</v>
      </c>
      <c r="I44" s="1">
        <f t="shared" si="7"/>
        <v>50660.095130943133</v>
      </c>
      <c r="J44" s="3">
        <f t="shared" si="2"/>
        <v>1008686.4018129237</v>
      </c>
    </row>
    <row r="45" spans="1:14" x14ac:dyDescent="0.25">
      <c r="A45" s="5">
        <v>95</v>
      </c>
      <c r="B45" s="1">
        <f t="shared" si="3"/>
        <v>1008686.4018129237</v>
      </c>
      <c r="G45" s="4"/>
      <c r="J45" s="3"/>
    </row>
    <row r="53" spans="1:25" s="1" customFormat="1" x14ac:dyDescent="0.25">
      <c r="A53"/>
      <c r="B53" s="2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</row>
    <row r="54" spans="1:25" s="1" customFormat="1" x14ac:dyDescent="0.25">
      <c r="A54"/>
      <c r="B54" s="2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</row>
    <row r="55" spans="1:25" s="1" customFormat="1" x14ac:dyDescent="0.25">
      <c r="A55"/>
      <c r="B55" s="2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</row>
  </sheetData>
  <pageMargins left="0.7" right="0.7" top="0.75" bottom="0.75" header="0.3" footer="0.3"/>
  <pageSetup orientation="portrait" r:id="rId1"/>
  <ignoredErrors>
    <ignoredError sqref="I14 I21 I23 I26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Y50"/>
  <sheetViews>
    <sheetView zoomScale="80" zoomScaleNormal="80" workbookViewId="0">
      <selection activeCell="K2" sqref="K2"/>
    </sheetView>
  </sheetViews>
  <sheetFormatPr defaultRowHeight="15" x14ac:dyDescent="0.25"/>
  <cols>
    <col min="2" max="9" width="18.140625" style="1" customWidth="1"/>
    <col min="10" max="10" width="12.140625" customWidth="1"/>
    <col min="13" max="13" width="12" bestFit="1" customWidth="1"/>
    <col min="14" max="14" width="10.7109375" bestFit="1" customWidth="1"/>
    <col min="15" max="15" width="9.5703125" bestFit="1" customWidth="1"/>
    <col min="16" max="16" width="11.140625" customWidth="1"/>
    <col min="18" max="18" width="10.7109375" bestFit="1" customWidth="1"/>
    <col min="22" max="22" width="9.5703125" bestFit="1" customWidth="1"/>
    <col min="25" max="25" width="9.5703125" bestFit="1" customWidth="1"/>
  </cols>
  <sheetData>
    <row r="2" spans="1:10" x14ac:dyDescent="0.25">
      <c r="C2" s="15">
        <v>0.02</v>
      </c>
      <c r="D2" s="14"/>
      <c r="G2" s="10">
        <v>480</v>
      </c>
      <c r="I2" s="10">
        <v>90000</v>
      </c>
    </row>
    <row r="3" spans="1:10" x14ac:dyDescent="0.25">
      <c r="A3" s="6" t="s">
        <v>8</v>
      </c>
      <c r="B3" s="13" t="s">
        <v>7</v>
      </c>
      <c r="C3" s="13" t="s">
        <v>6</v>
      </c>
      <c r="D3" s="13" t="s">
        <v>9</v>
      </c>
      <c r="E3" s="13" t="s">
        <v>5</v>
      </c>
      <c r="F3" s="13" t="s">
        <v>4</v>
      </c>
      <c r="G3" s="13" t="s">
        <v>3</v>
      </c>
      <c r="H3" s="13" t="s">
        <v>2</v>
      </c>
      <c r="I3" s="13" t="s">
        <v>1</v>
      </c>
      <c r="J3" s="13" t="s">
        <v>0</v>
      </c>
    </row>
    <row r="4" spans="1:10" x14ac:dyDescent="0.25">
      <c r="J4" s="1"/>
    </row>
    <row r="5" spans="1:10" x14ac:dyDescent="0.25">
      <c r="A5" s="5">
        <v>60</v>
      </c>
      <c r="B5" s="16">
        <v>200000</v>
      </c>
      <c r="C5" s="1">
        <f>B5*$C$2</f>
        <v>4000</v>
      </c>
      <c r="D5" s="1">
        <v>0</v>
      </c>
      <c r="E5" s="10">
        <v>20000</v>
      </c>
      <c r="F5" s="1">
        <v>0</v>
      </c>
      <c r="G5" s="12">
        <f>SUM(($G$2*52)-$G$2*0.1)*2</f>
        <v>49824</v>
      </c>
      <c r="I5" s="1">
        <f>$I$2+6000</f>
        <v>96000</v>
      </c>
      <c r="J5" s="3">
        <f>B5+C5+D5+E5+F5+G5+H5-I5</f>
        <v>177824</v>
      </c>
    </row>
    <row r="6" spans="1:10" x14ac:dyDescent="0.25">
      <c r="A6" s="5">
        <v>61</v>
      </c>
      <c r="B6" s="1">
        <f t="shared" ref="B6:B40" si="0">J5</f>
        <v>177824</v>
      </c>
      <c r="C6" s="1">
        <f t="shared" ref="C6:C39" si="1">B6*$C$2</f>
        <v>3556.48</v>
      </c>
      <c r="D6" s="1">
        <v>0</v>
      </c>
      <c r="E6" s="1">
        <f t="shared" ref="E6:F21" si="2">E5</f>
        <v>20000</v>
      </c>
      <c r="F6" s="1">
        <v>0</v>
      </c>
      <c r="G6" s="4">
        <f t="shared" ref="G6" si="3">SUM(($G$2*52)-$G$2*0.1)*2</f>
        <v>49824</v>
      </c>
      <c r="H6" s="1">
        <v>0</v>
      </c>
      <c r="I6" s="1">
        <f>$I$2+30000</f>
        <v>120000</v>
      </c>
      <c r="J6" s="3">
        <f t="shared" ref="J6:J39" si="4">B6+C6+D6+E6+F6+G6+H6-I6</f>
        <v>131204.48000000001</v>
      </c>
    </row>
    <row r="7" spans="1:10" x14ac:dyDescent="0.25">
      <c r="A7" s="5">
        <v>62</v>
      </c>
      <c r="B7" s="1">
        <f t="shared" si="0"/>
        <v>131204.48000000001</v>
      </c>
      <c r="C7" s="1">
        <f t="shared" si="1"/>
        <v>2624.0896000000002</v>
      </c>
      <c r="D7" s="1">
        <v>0</v>
      </c>
      <c r="E7" s="1">
        <f t="shared" si="2"/>
        <v>20000</v>
      </c>
      <c r="F7" s="1">
        <v>0</v>
      </c>
      <c r="G7" s="4">
        <f>SUM($G$2*52)-$G$2*0.1</f>
        <v>24912</v>
      </c>
      <c r="H7" s="10">
        <v>250000</v>
      </c>
      <c r="I7" s="1">
        <f>$I$2</f>
        <v>90000</v>
      </c>
      <c r="J7" s="3">
        <f t="shared" si="4"/>
        <v>338740.56960000005</v>
      </c>
    </row>
    <row r="8" spans="1:10" x14ac:dyDescent="0.25">
      <c r="A8" s="5">
        <v>63</v>
      </c>
      <c r="B8" s="1">
        <f t="shared" si="0"/>
        <v>338740.56960000005</v>
      </c>
      <c r="C8" s="1">
        <f t="shared" si="1"/>
        <v>6774.8113920000014</v>
      </c>
      <c r="D8" s="1">
        <v>0</v>
      </c>
      <c r="E8" s="1">
        <f t="shared" si="2"/>
        <v>20000</v>
      </c>
      <c r="F8" s="1">
        <v>0</v>
      </c>
      <c r="G8" s="4">
        <f>SUM($G$2*52)-$G$2*0.1</f>
        <v>24912</v>
      </c>
      <c r="H8" s="1">
        <v>0</v>
      </c>
      <c r="I8" s="1">
        <f>$I$2+6000</f>
        <v>96000</v>
      </c>
      <c r="J8" s="3">
        <f t="shared" si="4"/>
        <v>294427.38099200005</v>
      </c>
    </row>
    <row r="9" spans="1:10" x14ac:dyDescent="0.25">
      <c r="A9" s="5">
        <v>64</v>
      </c>
      <c r="B9" s="1">
        <f t="shared" si="0"/>
        <v>294427.38099200005</v>
      </c>
      <c r="C9" s="1">
        <f t="shared" si="1"/>
        <v>5888.5476198400011</v>
      </c>
      <c r="D9" s="1">
        <v>0</v>
      </c>
      <c r="E9" s="1">
        <f t="shared" si="2"/>
        <v>20000</v>
      </c>
      <c r="F9" s="1">
        <v>0</v>
      </c>
      <c r="G9" s="4">
        <f>SUM($G$2*52)-$G$2*0.1</f>
        <v>24912</v>
      </c>
      <c r="H9" s="1">
        <v>0</v>
      </c>
      <c r="I9" s="1">
        <f>$I$2+30000</f>
        <v>120000</v>
      </c>
      <c r="J9" s="3">
        <f t="shared" si="4"/>
        <v>225227.92861184006</v>
      </c>
    </row>
    <row r="10" spans="1:10" x14ac:dyDescent="0.25">
      <c r="A10" s="5">
        <v>65</v>
      </c>
      <c r="B10" s="1">
        <f t="shared" si="0"/>
        <v>225227.92861184006</v>
      </c>
      <c r="C10" s="1">
        <f t="shared" si="1"/>
        <v>4504.5585722368014</v>
      </c>
      <c r="D10" s="10">
        <v>36500</v>
      </c>
      <c r="E10" s="1">
        <f t="shared" si="2"/>
        <v>20000</v>
      </c>
      <c r="F10" s="10">
        <v>25000</v>
      </c>
      <c r="G10" s="4">
        <v>0</v>
      </c>
      <c r="H10" s="10">
        <v>250000</v>
      </c>
      <c r="I10" s="1">
        <f>$I$2</f>
        <v>90000</v>
      </c>
      <c r="J10" s="3">
        <f t="shared" si="4"/>
        <v>471232.4871840768</v>
      </c>
    </row>
    <row r="11" spans="1:10" x14ac:dyDescent="0.25">
      <c r="A11" s="5">
        <v>66</v>
      </c>
      <c r="B11" s="1">
        <f t="shared" si="0"/>
        <v>471232.4871840768</v>
      </c>
      <c r="C11" s="1">
        <f t="shared" si="1"/>
        <v>9424.6497436815371</v>
      </c>
      <c r="D11" s="1">
        <f t="shared" ref="D11:F26" si="5">D10</f>
        <v>36500</v>
      </c>
      <c r="E11" s="1">
        <f t="shared" si="2"/>
        <v>20000</v>
      </c>
      <c r="F11" s="1">
        <f t="shared" si="2"/>
        <v>25000</v>
      </c>
      <c r="G11" s="4">
        <v>0</v>
      </c>
      <c r="H11" s="1">
        <v>0</v>
      </c>
      <c r="I11" s="1">
        <f>$I$2+6000</f>
        <v>96000</v>
      </c>
      <c r="J11" s="3">
        <f t="shared" si="4"/>
        <v>466157.13692775834</v>
      </c>
    </row>
    <row r="12" spans="1:10" x14ac:dyDescent="0.25">
      <c r="A12" s="5">
        <v>67</v>
      </c>
      <c r="B12" s="1">
        <f t="shared" si="0"/>
        <v>466157.13692775834</v>
      </c>
      <c r="C12" s="1">
        <f t="shared" si="1"/>
        <v>9323.1427385551669</v>
      </c>
      <c r="D12" s="1">
        <f t="shared" si="5"/>
        <v>36500</v>
      </c>
      <c r="E12" s="1">
        <f t="shared" si="2"/>
        <v>20000</v>
      </c>
      <c r="F12" s="1">
        <f t="shared" si="2"/>
        <v>25000</v>
      </c>
      <c r="G12" s="4">
        <v>0</v>
      </c>
      <c r="H12" s="1">
        <v>0</v>
      </c>
      <c r="I12" s="1">
        <f>$I$2+25000</f>
        <v>115000</v>
      </c>
      <c r="J12" s="3">
        <f t="shared" si="4"/>
        <v>441980.27966631344</v>
      </c>
    </row>
    <row r="13" spans="1:10" x14ac:dyDescent="0.25">
      <c r="A13" s="5">
        <v>68</v>
      </c>
      <c r="B13" s="1">
        <f t="shared" si="0"/>
        <v>441980.27966631344</v>
      </c>
      <c r="C13" s="1">
        <f t="shared" si="1"/>
        <v>8839.6055933262687</v>
      </c>
      <c r="D13" s="1">
        <f t="shared" si="5"/>
        <v>36500</v>
      </c>
      <c r="E13" s="1">
        <f t="shared" si="2"/>
        <v>20000</v>
      </c>
      <c r="F13" s="1">
        <f t="shared" si="2"/>
        <v>25000</v>
      </c>
      <c r="G13" s="4">
        <v>0</v>
      </c>
      <c r="H13" s="10">
        <v>25000</v>
      </c>
      <c r="I13" s="1">
        <f>$I$2+30000</f>
        <v>120000</v>
      </c>
      <c r="J13" s="3">
        <f t="shared" si="4"/>
        <v>437319.8852596397</v>
      </c>
    </row>
    <row r="14" spans="1:10" x14ac:dyDescent="0.25">
      <c r="A14" s="5">
        <v>69</v>
      </c>
      <c r="B14" s="1">
        <f t="shared" si="0"/>
        <v>437319.8852596397</v>
      </c>
      <c r="C14" s="1">
        <f t="shared" si="1"/>
        <v>8746.3977051927941</v>
      </c>
      <c r="D14" s="1">
        <f t="shared" si="5"/>
        <v>36500</v>
      </c>
      <c r="E14" s="1">
        <f t="shared" si="2"/>
        <v>20000</v>
      </c>
      <c r="F14" s="1">
        <f t="shared" si="2"/>
        <v>25000</v>
      </c>
      <c r="G14" s="4">
        <v>0</v>
      </c>
      <c r="H14" s="1">
        <v>0</v>
      </c>
      <c r="I14" s="1">
        <f>$I$2+6000</f>
        <v>96000</v>
      </c>
      <c r="J14" s="3">
        <f t="shared" si="4"/>
        <v>431566.2829648325</v>
      </c>
    </row>
    <row r="15" spans="1:10" x14ac:dyDescent="0.25">
      <c r="A15" s="5">
        <v>70</v>
      </c>
      <c r="B15" s="1">
        <f t="shared" si="0"/>
        <v>431566.2829648325</v>
      </c>
      <c r="C15" s="1">
        <f t="shared" si="1"/>
        <v>8631.32565929665</v>
      </c>
      <c r="D15" s="1">
        <f t="shared" si="5"/>
        <v>36500</v>
      </c>
      <c r="E15" s="1">
        <f t="shared" si="2"/>
        <v>20000</v>
      </c>
      <c r="F15" s="1">
        <f t="shared" si="2"/>
        <v>25000</v>
      </c>
      <c r="G15" s="4">
        <v>0</v>
      </c>
      <c r="H15" s="1">
        <v>0</v>
      </c>
      <c r="I15" s="1">
        <f>$I$2</f>
        <v>90000</v>
      </c>
      <c r="J15" s="3">
        <f t="shared" si="4"/>
        <v>431697.60862412915</v>
      </c>
    </row>
    <row r="16" spans="1:10" x14ac:dyDescent="0.25">
      <c r="A16" s="5">
        <v>71</v>
      </c>
      <c r="B16" s="1">
        <f t="shared" si="0"/>
        <v>431697.60862412915</v>
      </c>
      <c r="C16" s="1">
        <f t="shared" si="1"/>
        <v>8633.9521724825827</v>
      </c>
      <c r="D16" s="1">
        <f t="shared" si="5"/>
        <v>36500</v>
      </c>
      <c r="E16" s="1">
        <f t="shared" si="2"/>
        <v>20000</v>
      </c>
      <c r="F16" s="1">
        <f t="shared" si="2"/>
        <v>25000</v>
      </c>
      <c r="G16" s="4">
        <v>0</v>
      </c>
      <c r="H16" s="1">
        <v>0</v>
      </c>
      <c r="I16" s="1">
        <f>$I$2+30000</f>
        <v>120000</v>
      </c>
      <c r="J16" s="3">
        <f t="shared" si="4"/>
        <v>401831.56079661171</v>
      </c>
    </row>
    <row r="17" spans="1:20" x14ac:dyDescent="0.25">
      <c r="A17" s="5">
        <v>72</v>
      </c>
      <c r="B17" s="1">
        <f t="shared" si="0"/>
        <v>401831.56079661171</v>
      </c>
      <c r="C17" s="1">
        <f t="shared" si="1"/>
        <v>8036.6312159322342</v>
      </c>
      <c r="D17" s="1">
        <f t="shared" si="5"/>
        <v>36500</v>
      </c>
      <c r="E17" s="1">
        <f t="shared" si="2"/>
        <v>20000</v>
      </c>
      <c r="F17" s="1">
        <f t="shared" si="2"/>
        <v>25000</v>
      </c>
      <c r="G17" s="4">
        <v>0</v>
      </c>
      <c r="H17" s="1">
        <v>0</v>
      </c>
      <c r="I17" s="1">
        <f>$I$2</f>
        <v>90000</v>
      </c>
      <c r="J17" s="3">
        <f t="shared" si="4"/>
        <v>401368.19201254396</v>
      </c>
    </row>
    <row r="18" spans="1:20" x14ac:dyDescent="0.25">
      <c r="A18" s="5">
        <v>73</v>
      </c>
      <c r="B18" s="1">
        <f t="shared" si="0"/>
        <v>401368.19201254396</v>
      </c>
      <c r="C18" s="1">
        <f t="shared" si="1"/>
        <v>8027.3638402508795</v>
      </c>
      <c r="D18" s="1">
        <f t="shared" si="5"/>
        <v>36500</v>
      </c>
      <c r="E18" s="1">
        <f t="shared" si="2"/>
        <v>20000</v>
      </c>
      <c r="F18" s="1">
        <f t="shared" si="2"/>
        <v>25000</v>
      </c>
      <c r="G18" s="4">
        <v>0</v>
      </c>
      <c r="H18" s="10">
        <v>25000</v>
      </c>
      <c r="I18" s="1">
        <f>$I$2+6000</f>
        <v>96000</v>
      </c>
      <c r="J18" s="3">
        <f t="shared" si="4"/>
        <v>419895.55585279485</v>
      </c>
    </row>
    <row r="19" spans="1:20" x14ac:dyDescent="0.25">
      <c r="A19" s="5">
        <v>74</v>
      </c>
      <c r="B19" s="1">
        <f t="shared" si="0"/>
        <v>419895.55585279485</v>
      </c>
      <c r="C19" s="1">
        <f t="shared" si="1"/>
        <v>8397.9111170558972</v>
      </c>
      <c r="D19" s="1">
        <f t="shared" si="5"/>
        <v>36500</v>
      </c>
      <c r="E19" s="1">
        <f t="shared" si="2"/>
        <v>20000</v>
      </c>
      <c r="F19" s="1">
        <f t="shared" si="2"/>
        <v>25000</v>
      </c>
      <c r="G19" s="4">
        <v>0</v>
      </c>
      <c r="H19" s="1">
        <v>0</v>
      </c>
      <c r="I19" s="1">
        <f>$I$2</f>
        <v>90000</v>
      </c>
      <c r="J19" s="3">
        <f t="shared" si="4"/>
        <v>419793.46696985076</v>
      </c>
    </row>
    <row r="20" spans="1:20" x14ac:dyDescent="0.25">
      <c r="A20" s="5">
        <v>75</v>
      </c>
      <c r="B20" s="1">
        <f t="shared" si="0"/>
        <v>419793.46696985076</v>
      </c>
      <c r="C20" s="1">
        <f t="shared" si="1"/>
        <v>8395.8693393970152</v>
      </c>
      <c r="D20" s="1">
        <f t="shared" si="5"/>
        <v>36500</v>
      </c>
      <c r="E20" s="1">
        <f t="shared" si="2"/>
        <v>20000</v>
      </c>
      <c r="F20" s="1">
        <f t="shared" si="2"/>
        <v>25000</v>
      </c>
      <c r="G20" s="4">
        <v>0</v>
      </c>
      <c r="H20" s="1">
        <v>0</v>
      </c>
      <c r="I20" s="1">
        <f>$I$2</f>
        <v>90000</v>
      </c>
      <c r="J20" s="3">
        <f t="shared" si="4"/>
        <v>419689.33630924777</v>
      </c>
    </row>
    <row r="21" spans="1:20" x14ac:dyDescent="0.25">
      <c r="A21" s="5">
        <v>76</v>
      </c>
      <c r="B21" s="1">
        <f t="shared" si="0"/>
        <v>419689.33630924777</v>
      </c>
      <c r="C21" s="1">
        <f t="shared" si="1"/>
        <v>8393.7867261849551</v>
      </c>
      <c r="D21" s="1">
        <f t="shared" si="5"/>
        <v>36500</v>
      </c>
      <c r="E21" s="1">
        <f t="shared" si="2"/>
        <v>20000</v>
      </c>
      <c r="F21" s="1">
        <f t="shared" si="2"/>
        <v>25000</v>
      </c>
      <c r="G21" s="4">
        <v>0</v>
      </c>
      <c r="H21" s="1">
        <v>0</v>
      </c>
      <c r="I21" s="1">
        <f>$I$2+6000</f>
        <v>96000</v>
      </c>
      <c r="J21" s="3">
        <f t="shared" si="4"/>
        <v>413583.12303543271</v>
      </c>
    </row>
    <row r="22" spans="1:20" x14ac:dyDescent="0.25">
      <c r="A22" s="5">
        <v>77</v>
      </c>
      <c r="B22" s="1">
        <f t="shared" si="0"/>
        <v>413583.12303543271</v>
      </c>
      <c r="C22" s="1">
        <f t="shared" si="1"/>
        <v>8271.6624607086542</v>
      </c>
      <c r="D22" s="1">
        <f t="shared" si="5"/>
        <v>36500</v>
      </c>
      <c r="E22" s="1">
        <f t="shared" si="5"/>
        <v>20000</v>
      </c>
      <c r="F22" s="1">
        <f t="shared" si="5"/>
        <v>25000</v>
      </c>
      <c r="G22" s="4">
        <v>0</v>
      </c>
      <c r="H22" s="1">
        <v>0</v>
      </c>
      <c r="I22" s="1">
        <f>$I$2</f>
        <v>90000</v>
      </c>
      <c r="J22" s="3">
        <f t="shared" si="4"/>
        <v>413354.78549614135</v>
      </c>
    </row>
    <row r="23" spans="1:20" x14ac:dyDescent="0.25">
      <c r="A23" s="5">
        <v>78</v>
      </c>
      <c r="B23" s="1">
        <f t="shared" si="0"/>
        <v>413354.78549614135</v>
      </c>
      <c r="C23" s="1">
        <f t="shared" si="1"/>
        <v>8267.0957099228272</v>
      </c>
      <c r="D23" s="1">
        <f t="shared" si="5"/>
        <v>36500</v>
      </c>
      <c r="E23" s="1">
        <f t="shared" si="5"/>
        <v>20000</v>
      </c>
      <c r="F23" s="1">
        <f t="shared" si="5"/>
        <v>25000</v>
      </c>
      <c r="G23" s="4">
        <v>0</v>
      </c>
      <c r="H23" s="1">
        <v>0</v>
      </c>
      <c r="I23" s="1">
        <f>$I$2</f>
        <v>90000</v>
      </c>
      <c r="J23" s="3">
        <f t="shared" si="4"/>
        <v>413121.88120606419</v>
      </c>
    </row>
    <row r="24" spans="1:20" x14ac:dyDescent="0.25">
      <c r="A24" s="5">
        <v>79</v>
      </c>
      <c r="B24" s="1">
        <f t="shared" si="0"/>
        <v>413121.88120606419</v>
      </c>
      <c r="C24" s="1">
        <f t="shared" si="1"/>
        <v>8262.4376241212849</v>
      </c>
      <c r="D24" s="1">
        <f t="shared" si="5"/>
        <v>36500</v>
      </c>
      <c r="E24" s="1">
        <f t="shared" si="5"/>
        <v>20000</v>
      </c>
      <c r="F24" s="1">
        <f t="shared" si="5"/>
        <v>25000</v>
      </c>
      <c r="G24" s="4">
        <v>0</v>
      </c>
      <c r="H24" s="1">
        <v>0</v>
      </c>
      <c r="I24" s="1">
        <f>$I$2</f>
        <v>90000</v>
      </c>
      <c r="J24" s="3">
        <f t="shared" si="4"/>
        <v>412884.31883018545</v>
      </c>
      <c r="M24" s="11"/>
      <c r="N24" s="9"/>
      <c r="O24" s="9"/>
      <c r="P24" s="9"/>
    </row>
    <row r="25" spans="1:20" x14ac:dyDescent="0.25">
      <c r="A25" s="5">
        <v>80</v>
      </c>
      <c r="B25" s="1">
        <f t="shared" si="0"/>
        <v>412884.31883018545</v>
      </c>
      <c r="C25" s="1">
        <f t="shared" si="1"/>
        <v>8257.6863766037095</v>
      </c>
      <c r="D25" s="1">
        <f t="shared" si="5"/>
        <v>36500</v>
      </c>
      <c r="E25" s="1">
        <f t="shared" si="5"/>
        <v>20000</v>
      </c>
      <c r="F25" s="1">
        <f t="shared" si="5"/>
        <v>25000</v>
      </c>
      <c r="G25" s="4">
        <v>0</v>
      </c>
      <c r="H25" s="1">
        <v>0</v>
      </c>
      <c r="I25" s="10">
        <f t="shared" ref="I25:I39" si="6">I24*0.97</f>
        <v>87300</v>
      </c>
      <c r="J25" s="3">
        <f t="shared" si="4"/>
        <v>415342.00520678918</v>
      </c>
      <c r="M25" s="9"/>
      <c r="N25" s="9"/>
      <c r="O25" s="9"/>
      <c r="P25" s="9"/>
      <c r="T25" s="6"/>
    </row>
    <row r="26" spans="1:20" x14ac:dyDescent="0.25">
      <c r="A26" s="5">
        <v>81</v>
      </c>
      <c r="B26" s="1">
        <f t="shared" si="0"/>
        <v>415342.00520678918</v>
      </c>
      <c r="C26" s="1">
        <f t="shared" si="1"/>
        <v>8306.8401041357829</v>
      </c>
      <c r="D26" s="1">
        <f t="shared" si="5"/>
        <v>36500</v>
      </c>
      <c r="E26" s="1">
        <f t="shared" si="5"/>
        <v>20000</v>
      </c>
      <c r="F26" s="1">
        <f t="shared" si="5"/>
        <v>25000</v>
      </c>
      <c r="G26" s="4">
        <v>0</v>
      </c>
      <c r="H26" s="1">
        <v>0</v>
      </c>
      <c r="I26" s="1">
        <f t="shared" si="6"/>
        <v>84681</v>
      </c>
      <c r="J26" s="3">
        <f t="shared" si="4"/>
        <v>420467.84531092498</v>
      </c>
      <c r="M26" s="9"/>
      <c r="N26" s="9"/>
      <c r="O26" s="8"/>
      <c r="P26" s="8"/>
    </row>
    <row r="27" spans="1:20" x14ac:dyDescent="0.25">
      <c r="A27" s="5">
        <v>82</v>
      </c>
      <c r="B27" s="1">
        <f t="shared" si="0"/>
        <v>420467.84531092498</v>
      </c>
      <c r="C27" s="1">
        <f t="shared" si="1"/>
        <v>8409.3569062184997</v>
      </c>
      <c r="D27" s="1">
        <f t="shared" ref="D27:F39" si="7">D26</f>
        <v>36500</v>
      </c>
      <c r="E27" s="1">
        <f t="shared" si="7"/>
        <v>20000</v>
      </c>
      <c r="F27" s="1">
        <f t="shared" si="7"/>
        <v>25000</v>
      </c>
      <c r="G27" s="4">
        <v>0</v>
      </c>
      <c r="H27" s="1">
        <v>0</v>
      </c>
      <c r="I27" s="1">
        <f t="shared" si="6"/>
        <v>82140.569999999992</v>
      </c>
      <c r="J27" s="3">
        <f t="shared" si="4"/>
        <v>428236.63221714349</v>
      </c>
      <c r="M27" s="9"/>
      <c r="N27" s="9"/>
      <c r="O27" s="8"/>
      <c r="P27" s="7"/>
    </row>
    <row r="28" spans="1:20" x14ac:dyDescent="0.25">
      <c r="A28" s="5">
        <v>83</v>
      </c>
      <c r="B28" s="1">
        <f t="shared" si="0"/>
        <v>428236.63221714349</v>
      </c>
      <c r="C28" s="1">
        <f t="shared" si="1"/>
        <v>8564.7326443428701</v>
      </c>
      <c r="D28" s="1">
        <f t="shared" si="7"/>
        <v>36500</v>
      </c>
      <c r="E28" s="1">
        <f t="shared" si="7"/>
        <v>20000</v>
      </c>
      <c r="F28" s="1">
        <f t="shared" si="7"/>
        <v>25000</v>
      </c>
      <c r="G28" s="4">
        <v>0</v>
      </c>
      <c r="H28" s="1">
        <v>0</v>
      </c>
      <c r="I28" s="1">
        <f t="shared" si="6"/>
        <v>79676.352899999983</v>
      </c>
      <c r="J28" s="3">
        <f t="shared" si="4"/>
        <v>438625.01196148637</v>
      </c>
    </row>
    <row r="29" spans="1:20" x14ac:dyDescent="0.25">
      <c r="A29" s="5">
        <v>84</v>
      </c>
      <c r="B29" s="1">
        <f t="shared" si="0"/>
        <v>438625.01196148637</v>
      </c>
      <c r="C29" s="1">
        <f t="shared" si="1"/>
        <v>8772.5002392297283</v>
      </c>
      <c r="D29" s="1">
        <f t="shared" si="7"/>
        <v>36500</v>
      </c>
      <c r="E29" s="1">
        <f t="shared" si="7"/>
        <v>20000</v>
      </c>
      <c r="F29" s="1">
        <f t="shared" si="7"/>
        <v>25000</v>
      </c>
      <c r="G29" s="4">
        <v>0</v>
      </c>
      <c r="H29" s="1">
        <v>0</v>
      </c>
      <c r="I29" s="1">
        <f t="shared" si="6"/>
        <v>77286.062312999988</v>
      </c>
      <c r="J29" s="3">
        <f t="shared" si="4"/>
        <v>451611.44988771609</v>
      </c>
    </row>
    <row r="30" spans="1:20" x14ac:dyDescent="0.25">
      <c r="A30" s="5">
        <v>85</v>
      </c>
      <c r="B30" s="1">
        <f t="shared" si="0"/>
        <v>451611.44988771609</v>
      </c>
      <c r="C30" s="1">
        <f t="shared" si="1"/>
        <v>9032.2289977543223</v>
      </c>
      <c r="D30" s="1">
        <f t="shared" si="7"/>
        <v>36500</v>
      </c>
      <c r="E30" s="1">
        <f t="shared" si="7"/>
        <v>20000</v>
      </c>
      <c r="F30" s="1">
        <f t="shared" si="7"/>
        <v>25000</v>
      </c>
      <c r="G30" s="4">
        <v>0</v>
      </c>
      <c r="H30" s="1">
        <v>0</v>
      </c>
      <c r="I30" s="1">
        <f t="shared" si="6"/>
        <v>74967.48044360998</v>
      </c>
      <c r="J30" s="3">
        <f t="shared" si="4"/>
        <v>467176.19844186038</v>
      </c>
    </row>
    <row r="31" spans="1:20" x14ac:dyDescent="0.25">
      <c r="A31" s="5">
        <v>86</v>
      </c>
      <c r="B31" s="1">
        <f t="shared" si="0"/>
        <v>467176.19844186038</v>
      </c>
      <c r="C31" s="1">
        <f t="shared" si="1"/>
        <v>9343.5239688372076</v>
      </c>
      <c r="D31" s="1">
        <f t="shared" si="7"/>
        <v>36500</v>
      </c>
      <c r="E31" s="1">
        <f t="shared" si="7"/>
        <v>20000</v>
      </c>
      <c r="F31" s="1">
        <f t="shared" si="7"/>
        <v>25000</v>
      </c>
      <c r="G31" s="4">
        <v>0</v>
      </c>
      <c r="H31" s="1">
        <v>0</v>
      </c>
      <c r="I31" s="1">
        <f t="shared" si="6"/>
        <v>72718.456030301677</v>
      </c>
      <c r="J31" s="3">
        <f t="shared" si="4"/>
        <v>485301.26638039591</v>
      </c>
      <c r="M31" s="6"/>
      <c r="N31" s="1"/>
    </row>
    <row r="32" spans="1:20" x14ac:dyDescent="0.25">
      <c r="A32" s="5">
        <v>87</v>
      </c>
      <c r="B32" s="1">
        <f t="shared" si="0"/>
        <v>485301.26638039591</v>
      </c>
      <c r="C32" s="1">
        <f t="shared" si="1"/>
        <v>9706.0253276079184</v>
      </c>
      <c r="D32" s="1">
        <f t="shared" si="7"/>
        <v>36500</v>
      </c>
      <c r="E32" s="1">
        <f t="shared" si="7"/>
        <v>20000</v>
      </c>
      <c r="F32" s="1">
        <f t="shared" si="7"/>
        <v>25000</v>
      </c>
      <c r="G32" s="4">
        <v>0</v>
      </c>
      <c r="H32" s="1">
        <v>0</v>
      </c>
      <c r="I32" s="1">
        <f t="shared" si="6"/>
        <v>70536.902349392622</v>
      </c>
      <c r="J32" s="3">
        <f t="shared" si="4"/>
        <v>505970.3893586112</v>
      </c>
      <c r="N32" s="1"/>
    </row>
    <row r="33" spans="1:25" x14ac:dyDescent="0.25">
      <c r="A33" s="5">
        <v>88</v>
      </c>
      <c r="B33" s="1">
        <f t="shared" si="0"/>
        <v>505970.3893586112</v>
      </c>
      <c r="C33" s="1">
        <f t="shared" si="1"/>
        <v>10119.407787172224</v>
      </c>
      <c r="D33" s="1">
        <f t="shared" si="7"/>
        <v>36500</v>
      </c>
      <c r="E33" s="1">
        <f t="shared" si="7"/>
        <v>20000</v>
      </c>
      <c r="F33" s="1">
        <f t="shared" si="7"/>
        <v>25000</v>
      </c>
      <c r="G33" s="4">
        <v>0</v>
      </c>
      <c r="H33" s="1">
        <v>0</v>
      </c>
      <c r="I33" s="1">
        <f t="shared" si="6"/>
        <v>68420.795278910839</v>
      </c>
      <c r="J33" s="3">
        <f t="shared" si="4"/>
        <v>529169.00186687266</v>
      </c>
      <c r="M33" s="2"/>
      <c r="N33" s="1"/>
    </row>
    <row r="34" spans="1:25" x14ac:dyDescent="0.25">
      <c r="A34" s="5">
        <v>89</v>
      </c>
      <c r="B34" s="1">
        <f t="shared" si="0"/>
        <v>529169.00186687266</v>
      </c>
      <c r="C34" s="1">
        <f t="shared" si="1"/>
        <v>10583.380037337452</v>
      </c>
      <c r="D34" s="1">
        <f t="shared" si="7"/>
        <v>36500</v>
      </c>
      <c r="E34" s="1">
        <f t="shared" si="7"/>
        <v>20000</v>
      </c>
      <c r="F34" s="1">
        <f t="shared" si="7"/>
        <v>25000</v>
      </c>
      <c r="G34" s="4">
        <v>0</v>
      </c>
      <c r="H34" s="1">
        <v>0</v>
      </c>
      <c r="I34" s="1">
        <f t="shared" si="6"/>
        <v>66368.171420543513</v>
      </c>
      <c r="J34" s="3">
        <f t="shared" si="4"/>
        <v>554884.21048366651</v>
      </c>
      <c r="M34" s="2"/>
      <c r="N34" s="1"/>
    </row>
    <row r="35" spans="1:25" x14ac:dyDescent="0.25">
      <c r="A35" s="5">
        <v>90</v>
      </c>
      <c r="B35" s="1">
        <f t="shared" si="0"/>
        <v>554884.21048366651</v>
      </c>
      <c r="C35" s="1">
        <f t="shared" si="1"/>
        <v>11097.684209673331</v>
      </c>
      <c r="D35" s="1">
        <f t="shared" si="7"/>
        <v>36500</v>
      </c>
      <c r="E35" s="1">
        <f t="shared" si="7"/>
        <v>20000</v>
      </c>
      <c r="F35" s="1">
        <f t="shared" si="7"/>
        <v>25000</v>
      </c>
      <c r="G35" s="4">
        <v>0</v>
      </c>
      <c r="H35" s="1">
        <v>0</v>
      </c>
      <c r="I35" s="1">
        <f t="shared" si="6"/>
        <v>64377.126277927207</v>
      </c>
      <c r="J35" s="3">
        <f t="shared" si="4"/>
        <v>583104.76841541263</v>
      </c>
      <c r="M35" s="2"/>
      <c r="N35" s="1"/>
    </row>
    <row r="36" spans="1:25" x14ac:dyDescent="0.25">
      <c r="A36" s="5">
        <v>91</v>
      </c>
      <c r="B36" s="1">
        <f t="shared" si="0"/>
        <v>583104.76841541263</v>
      </c>
      <c r="C36" s="1">
        <f t="shared" si="1"/>
        <v>11662.095368308253</v>
      </c>
      <c r="D36" s="1">
        <f t="shared" si="7"/>
        <v>36500</v>
      </c>
      <c r="E36" s="1">
        <f t="shared" si="7"/>
        <v>20000</v>
      </c>
      <c r="F36" s="1">
        <f t="shared" si="7"/>
        <v>25000</v>
      </c>
      <c r="G36" s="4">
        <v>0</v>
      </c>
      <c r="H36" s="1">
        <v>0</v>
      </c>
      <c r="I36" s="1">
        <f t="shared" si="6"/>
        <v>62445.812489589392</v>
      </c>
      <c r="J36" s="3">
        <f t="shared" si="4"/>
        <v>613821.05129413144</v>
      </c>
      <c r="M36" s="2"/>
      <c r="N36" s="1"/>
    </row>
    <row r="37" spans="1:25" x14ac:dyDescent="0.25">
      <c r="A37" s="5">
        <v>92</v>
      </c>
      <c r="B37" s="1">
        <f t="shared" si="0"/>
        <v>613821.05129413144</v>
      </c>
      <c r="C37" s="1">
        <f t="shared" si="1"/>
        <v>12276.42102588263</v>
      </c>
      <c r="D37" s="1">
        <f t="shared" si="7"/>
        <v>36500</v>
      </c>
      <c r="E37" s="1">
        <f t="shared" si="7"/>
        <v>20000</v>
      </c>
      <c r="F37" s="1">
        <f t="shared" si="7"/>
        <v>25000</v>
      </c>
      <c r="G37" s="4">
        <v>0</v>
      </c>
      <c r="H37" s="1">
        <v>0</v>
      </c>
      <c r="I37" s="1">
        <f t="shared" si="6"/>
        <v>60572.438114901706</v>
      </c>
      <c r="J37" s="3">
        <f t="shared" si="4"/>
        <v>647025.03420511237</v>
      </c>
      <c r="M37" s="2"/>
      <c r="N37" s="1"/>
    </row>
    <row r="38" spans="1:25" x14ac:dyDescent="0.25">
      <c r="A38" s="5">
        <v>93</v>
      </c>
      <c r="B38" s="1">
        <f t="shared" si="0"/>
        <v>647025.03420511237</v>
      </c>
      <c r="C38" s="1">
        <f t="shared" si="1"/>
        <v>12940.500684102248</v>
      </c>
      <c r="D38" s="1">
        <f t="shared" si="7"/>
        <v>36500</v>
      </c>
      <c r="E38" s="1">
        <f t="shared" si="7"/>
        <v>20000</v>
      </c>
      <c r="F38" s="1">
        <f t="shared" si="7"/>
        <v>25000</v>
      </c>
      <c r="G38" s="4">
        <v>0</v>
      </c>
      <c r="H38" s="1">
        <v>0</v>
      </c>
      <c r="I38" s="1">
        <f t="shared" si="6"/>
        <v>58755.264971454657</v>
      </c>
      <c r="J38" s="3">
        <f t="shared" si="4"/>
        <v>682710.26991776004</v>
      </c>
    </row>
    <row r="39" spans="1:25" x14ac:dyDescent="0.25">
      <c r="A39" s="5">
        <v>94</v>
      </c>
      <c r="B39" s="1">
        <f t="shared" si="0"/>
        <v>682710.26991776004</v>
      </c>
      <c r="C39" s="1">
        <f t="shared" si="1"/>
        <v>13654.205398355201</v>
      </c>
      <c r="D39" s="1">
        <f t="shared" si="7"/>
        <v>36500</v>
      </c>
      <c r="E39" s="1">
        <f t="shared" si="7"/>
        <v>20000</v>
      </c>
      <c r="F39" s="1">
        <f t="shared" si="7"/>
        <v>25000</v>
      </c>
      <c r="G39" s="4">
        <v>0</v>
      </c>
      <c r="H39" s="1">
        <v>0</v>
      </c>
      <c r="I39" s="1">
        <f t="shared" si="6"/>
        <v>56992.607022311015</v>
      </c>
      <c r="J39" s="3">
        <f t="shared" si="4"/>
        <v>720871.86829380412</v>
      </c>
    </row>
    <row r="40" spans="1:25" x14ac:dyDescent="0.25">
      <c r="A40" s="5">
        <v>95</v>
      </c>
      <c r="B40" s="1">
        <f t="shared" si="0"/>
        <v>720871.86829380412</v>
      </c>
      <c r="G40" s="4"/>
      <c r="J40" s="3"/>
    </row>
    <row r="48" spans="1:25" s="1" customFormat="1" x14ac:dyDescent="0.25">
      <c r="A48"/>
      <c r="B48" s="2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  <row r="49" spans="1:25" s="1" customFormat="1" x14ac:dyDescent="0.25">
      <c r="A49"/>
      <c r="B49" s="2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</row>
    <row r="50" spans="1:25" s="1" customFormat="1" x14ac:dyDescent="0.25">
      <c r="A50"/>
      <c r="B50" s="2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</row>
  </sheetData>
  <pageMargins left="0.7" right="0.7" top="0.75" bottom="0.75" header="0.3" footer="0.3"/>
  <pageSetup orientation="portrait" r:id="rId1"/>
  <ignoredErrors>
    <ignoredError sqref="I16 I18 I21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55 retire template</vt:lpstr>
      <vt:lpstr>60 retire template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</dc:creator>
  <cp:lastModifiedBy>Alison</cp:lastModifiedBy>
  <dcterms:created xsi:type="dcterms:W3CDTF">2019-08-03T21:21:38Z</dcterms:created>
  <dcterms:modified xsi:type="dcterms:W3CDTF">2020-05-31T21:17:00Z</dcterms:modified>
</cp:coreProperties>
</file>